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85" windowWidth="15120" windowHeight="6195" activeTab="0"/>
  </bookViews>
  <sheets>
    <sheet name="Adoptions Growth Calc" sheetId="1" r:id="rId1"/>
    <sheet name="Expenditures" sheetId="2" r:id="rId2"/>
    <sheet name="Methodology" sheetId="3" r:id="rId3"/>
  </sheets>
  <definedNames>
    <definedName name="_xlnm.Print_Titles" localSheetId="0">'Adoptions Growth Calc'!$A:$B</definedName>
  </definedNames>
  <calcPr fullCalcOnLoad="1" fullPrecision="0"/>
</workbook>
</file>

<file path=xl/sharedStrings.xml><?xml version="1.0" encoding="utf-8"?>
<sst xmlns="http://schemas.openxmlformats.org/spreadsheetml/2006/main" count="184" uniqueCount="112">
  <si>
    <t>COUNTIES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</si>
  <si>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</si>
  <si>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</si>
  <si>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</si>
  <si>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</si>
  <si>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</si>
  <si>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</si>
  <si>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</si>
  <si>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</si>
  <si>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</si>
  <si>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</si>
  <si>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</si>
  <si>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</si>
  <si>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</si>
  <si>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</si>
  <si>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</si>
  <si>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</si>
  <si>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</si>
  <si>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</si>
  <si>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</si>
  <si>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</si>
  <si>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</si>
  <si>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</si>
  <si>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</si>
  <si>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</si>
  <si>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</si>
  <si>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</si>
  <si>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</si>
  <si>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</si>
  <si>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</si>
  <si>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</si>
  <si>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</si>
  <si>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</si>
  <si>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</si>
  <si>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</si>
  <si>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</si>
  <si>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</si>
  <si>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</si>
  <si>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</si>
  <si>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</si>
  <si>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</si>
  <si>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</si>
  <si>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</si>
  <si>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</si>
  <si>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</si>
  <si>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</si>
  <si>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</si>
  <si>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</si>
  <si>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</si>
  <si>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</si>
  <si>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</si>
  <si>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</si>
  <si>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</si>
  <si>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</si>
  <si>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</si>
  <si>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</si>
  <si>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</si>
  <si>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</si>
  <si>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</si>
  <si>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    TOTAL</t>
  </si>
  <si>
    <t>TOTAL ADOPTION EXPENDITURES</t>
  </si>
  <si>
    <t>TOTAL</t>
  </si>
  <si>
    <t>FEDERAL</t>
  </si>
  <si>
    <t>STATE</t>
  </si>
  <si>
    <t>COUNTY</t>
  </si>
  <si>
    <t>EXPEND</t>
  </si>
  <si>
    <t>GF</t>
  </si>
  <si>
    <t>DIFFERENCES</t>
  </si>
  <si>
    <t>FY 07-08</t>
  </si>
  <si>
    <t>Count %age</t>
  </si>
  <si>
    <t>Growth /</t>
  </si>
  <si>
    <t>changed</t>
  </si>
  <si>
    <t>Reduction</t>
  </si>
  <si>
    <t>Growth / Reduction</t>
  </si>
  <si>
    <t>Due to Realignmnt</t>
  </si>
  <si>
    <t>Due to Realignment</t>
  </si>
  <si>
    <t>differences</t>
  </si>
  <si>
    <t>Adoptions</t>
  </si>
  <si>
    <t>State</t>
  </si>
  <si>
    <t>Share</t>
  </si>
  <si>
    <t>NonFed Growth</t>
  </si>
  <si>
    <t>St &amp; County Share</t>
  </si>
  <si>
    <t>Post Realignment</t>
  </si>
  <si>
    <t>(St Growth / 75%)</t>
  </si>
  <si>
    <t>(25% to 0% = 25% Incr)</t>
  </si>
  <si>
    <t>State Share</t>
  </si>
  <si>
    <t>Col F * Col G</t>
  </si>
  <si>
    <t>FY 08-09</t>
  </si>
  <si>
    <t>Adoptions - - Prg Codes used from County Expense Claim</t>
  </si>
  <si>
    <t>(50/50/0)</t>
  </si>
  <si>
    <t>Adoptions Case Management</t>
  </si>
  <si>
    <t>(0/100/0)</t>
  </si>
  <si>
    <t>Adoptions Independent/Non Federal</t>
  </si>
  <si>
    <t>Adoptions/Federal Direct Costs</t>
  </si>
  <si>
    <t>FY 08-09 Adoption Expenditures - SUMMARY</t>
  </si>
  <si>
    <t>Adoptions Realignment Methodology</t>
  </si>
  <si>
    <t>1.  Once you reveive your Adoptions Expenditures File you will have to create a AdoptSummary Tab in this file.</t>
  </si>
  <si>
    <t>2.  Once this tab is created you will copy and paste the summary spreadsheet from the previous year.</t>
  </si>
  <si>
    <t xml:space="preserve">3.  Then you will need to link this spreadsheet to the current year expenditures. </t>
  </si>
  <si>
    <t>4.  Once your expenditure file has been completely updated you will be able to update your SUMMARY FY 08-09 Adoptions Expenditures File</t>
  </si>
  <si>
    <t>5.  In the expenditures tab you will need to relink the files so they match the appropriate year's expenditures files</t>
  </si>
  <si>
    <t>*For example if a cell says [AdoptExp07]AdoptExp07!C8 you will delete [AdoptExp07] and then change the remaining 07 to 08.  Thus making the cell read AdoptExp08!C8</t>
  </si>
  <si>
    <t xml:space="preserve">6.  Update column H on Expenditures tab (previous year's GF Expenditures).  </t>
  </si>
  <si>
    <t>To do this go to the previous year's Summary Adoption Expenditures file and click on the Adoptions Growth Calc Tab.</t>
  </si>
  <si>
    <t>Once on this spreadsheet copy column C (FY 0X-XX State Share) and paste it in the current year's file expenditure tab column H</t>
  </si>
  <si>
    <t>FY 09-10 ADOPTIONS GROWTH CALCULATION</t>
  </si>
  <si>
    <t>FY 09-10</t>
  </si>
  <si>
    <t>6.  Update all the years in the headers of both tabs so they reflect the correct information.</t>
  </si>
  <si>
    <t>7.  Update column J in Adoptions Growth Calc tab</t>
  </si>
  <si>
    <t>Once on this spreadsheet copy column I (FY 0X-XX Adoptions Growth/Reduction due to Realignment) and paste it in the current year's file Adoptions Grwoth Calc tab Column J</t>
  </si>
  <si>
    <t>(Adoptions_Exp09.xlsx / AdoptSummary)</t>
  </si>
  <si>
    <t xml:space="preserve">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</si>
</sst>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Franklin Gothic Book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9" fontId="3" fillId="0" borderId="0" xfId="57" applyFont="1" applyBorder="1" applyAlignment="1">
      <alignment horizontal="left"/>
      <protection/>
    </xf>
    <xf numFmtId="39" fontId="3" fillId="0" borderId="0" xfId="56" applyFont="1" applyBorder="1">
      <alignment/>
      <protection/>
    </xf>
    <xf numFmtId="0" fontId="4" fillId="0" borderId="0" xfId="0" applyFont="1" applyAlignment="1">
      <alignment/>
    </xf>
    <xf numFmtId="39" fontId="3" fillId="0" borderId="0" xfId="57" applyFont="1" applyBorder="1" applyAlignment="1" quotePrefix="1">
      <alignment horizontal="left"/>
      <protection/>
    </xf>
    <xf numFmtId="39" fontId="5" fillId="0" borderId="0" xfId="57" applyFont="1" applyBorder="1" applyAlignment="1">
      <alignment horizontal="left"/>
      <protection/>
    </xf>
    <xf numFmtId="40" fontId="3" fillId="0" borderId="0" xfId="57" applyNumberFormat="1" applyFont="1" applyBorder="1" quotePrefix="1">
      <alignment/>
      <protection/>
    </xf>
    <xf numFmtId="39" fontId="6" fillId="0" borderId="0" xfId="57" applyFont="1" applyBorder="1" applyAlignment="1" quotePrefix="1">
      <alignment horizontal="left" indent="1"/>
      <protection/>
    </xf>
    <xf numFmtId="39" fontId="3" fillId="0" borderId="0" xfId="57" applyFont="1" applyBorder="1">
      <alignment/>
      <protection/>
    </xf>
    <xf numFmtId="39" fontId="3" fillId="0" borderId="0" xfId="57" applyFont="1" applyBorder="1" applyAlignment="1">
      <alignment horizontal="center"/>
      <protection/>
    </xf>
    <xf numFmtId="39" fontId="5" fillId="0" borderId="0" xfId="57" applyFont="1" applyBorder="1" applyAlignment="1">
      <alignment horizontal="center"/>
      <protection/>
    </xf>
    <xf numFmtId="39" fontId="3" fillId="0" borderId="0" xfId="55" applyFont="1" applyBorder="1" applyAlignment="1" applyProtection="1">
      <alignment horizontal="left"/>
      <protection locked="0"/>
    </xf>
    <xf numFmtId="39" fontId="7" fillId="0" borderId="0" xfId="57" applyFont="1" applyBorder="1" applyAlignment="1">
      <alignment horizontal="left"/>
      <protection/>
    </xf>
    <xf numFmtId="6" fontId="5" fillId="0" borderId="10" xfId="57" applyNumberFormat="1" applyFont="1" applyBorder="1">
      <alignment/>
      <protection/>
    </xf>
    <xf numFmtId="6" fontId="5" fillId="0" borderId="11" xfId="57" applyNumberFormat="1" applyFont="1" applyBorder="1">
      <alignment/>
      <protection/>
    </xf>
    <xf numFmtId="6" fontId="5" fillId="0" borderId="12" xfId="57" applyNumberFormat="1" applyFont="1" applyBorder="1">
      <alignment/>
      <protection/>
    </xf>
    <xf numFmtId="39" fontId="3" fillId="0" borderId="13" xfId="57" applyFont="1" applyBorder="1" applyAlignment="1">
      <alignment horizontal="center"/>
      <protection/>
    </xf>
    <xf numFmtId="39" fontId="3" fillId="0" borderId="14" xfId="57" applyFont="1" applyBorder="1" applyAlignment="1">
      <alignment horizontal="center"/>
      <protection/>
    </xf>
    <xf numFmtId="39" fontId="5" fillId="0" borderId="10" xfId="57" applyFont="1" applyBorder="1" applyAlignment="1">
      <alignment horizontal="center"/>
      <protection/>
    </xf>
    <xf numFmtId="39" fontId="5" fillId="0" borderId="11" xfId="57" applyFont="1" applyBorder="1" applyAlignment="1">
      <alignment horizontal="center"/>
      <protection/>
    </xf>
    <xf numFmtId="39" fontId="5" fillId="0" borderId="12" xfId="57" applyFont="1" applyBorder="1" applyAlignment="1">
      <alignment horizontal="center"/>
      <protection/>
    </xf>
    <xf numFmtId="39" fontId="5" fillId="0" borderId="0" xfId="55" applyFont="1" applyBorder="1" applyAlignment="1" applyProtection="1">
      <alignment horizontal="left"/>
      <protection locked="0"/>
    </xf>
    <xf numFmtId="6" fontId="4" fillId="0" borderId="0" xfId="0" applyNumberFormat="1" applyFont="1" applyAlignment="1">
      <alignment/>
    </xf>
    <xf numFmtId="6" fontId="8" fillId="0" borderId="15" xfId="0" applyNumberFormat="1" applyFont="1" applyBorder="1" applyAlignment="1">
      <alignment horizontal="center"/>
    </xf>
    <xf numFmtId="6" fontId="8" fillId="0" borderId="14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/>
    </xf>
    <xf numFmtId="39" fontId="9" fillId="0" borderId="0" xfId="57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3" fillId="0" borderId="0" xfId="57" applyNumberFormat="1" applyFont="1" applyFill="1" applyBorder="1">
      <alignment/>
      <protection/>
    </xf>
    <xf numFmtId="0" fontId="11" fillId="0" borderId="0" xfId="0" applyFont="1" applyAlignment="1">
      <alignment/>
    </xf>
    <xf numFmtId="6" fontId="4" fillId="0" borderId="0" xfId="0" applyNumberFormat="1" applyFont="1" applyFill="1" applyAlignment="1">
      <alignment/>
    </xf>
    <xf numFmtId="6" fontId="8" fillId="0" borderId="16" xfId="0" applyNumberFormat="1" applyFont="1" applyFill="1" applyBorder="1" applyAlignment="1">
      <alignment horizontal="center"/>
    </xf>
    <xf numFmtId="6" fontId="8" fillId="0" borderId="13" xfId="0" applyNumberFormat="1" applyFont="1" applyFill="1" applyBorder="1" applyAlignment="1">
      <alignment horizontal="center"/>
    </xf>
    <xf numFmtId="6" fontId="8" fillId="0" borderId="10" xfId="0" applyNumberFormat="1" applyFont="1" applyFill="1" applyBorder="1" applyAlignment="1">
      <alignment horizontal="center"/>
    </xf>
    <xf numFmtId="6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9" fontId="5" fillId="0" borderId="0" xfId="0" applyNumberFormat="1" applyFont="1" applyFill="1" applyBorder="1" applyAlignment="1" applyProtection="1">
      <alignment horizontal="left"/>
      <protection locked="0"/>
    </xf>
    <xf numFmtId="39" fontId="5" fillId="0" borderId="0" xfId="0" applyNumberFormat="1" applyFont="1" applyFill="1" applyBorder="1" applyAlignment="1" quotePrefix="1">
      <alignment horizontal="left" indent="1"/>
    </xf>
    <xf numFmtId="0" fontId="8" fillId="0" borderId="17" xfId="0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6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7" fontId="5" fillId="0" borderId="17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37" fontId="5" fillId="0" borderId="18" xfId="0" applyNumberFormat="1" applyFont="1" applyFill="1" applyBorder="1" applyAlignment="1" applyProtection="1">
      <alignment horizontal="center"/>
      <protection/>
    </xf>
    <xf numFmtId="37" fontId="5" fillId="0" borderId="19" xfId="0" applyNumberFormat="1" applyFont="1" applyFill="1" applyBorder="1" applyAlignment="1" applyProtection="1">
      <alignment horizontal="center"/>
      <protection/>
    </xf>
    <xf numFmtId="6" fontId="8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6" fontId="8" fillId="0" borderId="17" xfId="0" applyNumberFormat="1" applyFont="1" applyFill="1" applyBorder="1" applyAlignment="1">
      <alignment horizontal="center"/>
    </xf>
    <xf numFmtId="6" fontId="8" fillId="0" borderId="18" xfId="0" applyNumberFormat="1" applyFont="1" applyFill="1" applyBorder="1" applyAlignment="1">
      <alignment horizontal="center"/>
    </xf>
    <xf numFmtId="6" fontId="8" fillId="0" borderId="19" xfId="0" applyNumberFormat="1" applyFont="1" applyFill="1" applyBorder="1" applyAlignment="1">
      <alignment horizontal="center"/>
    </xf>
    <xf numFmtId="39" fontId="5" fillId="0" borderId="16" xfId="57" applyFont="1" applyBorder="1" applyAlignment="1">
      <alignment horizontal="center"/>
      <protection/>
    </xf>
    <xf numFmtId="39" fontId="5" fillId="0" borderId="20" xfId="57" applyFont="1" applyBorder="1" applyAlignment="1">
      <alignment horizontal="center"/>
      <protection/>
    </xf>
    <xf numFmtId="39" fontId="5" fillId="0" borderId="15" xfId="57" applyFont="1" applyBorder="1" applyAlignment="1">
      <alignment horizontal="center"/>
      <protection/>
    </xf>
    <xf numFmtId="39" fontId="5" fillId="0" borderId="13" xfId="57" applyFont="1" applyBorder="1" applyAlignment="1">
      <alignment horizontal="center"/>
      <protection/>
    </xf>
    <xf numFmtId="39" fontId="5" fillId="0" borderId="0" xfId="57" applyFont="1" applyBorder="1" applyAlignment="1">
      <alignment horizontal="center"/>
      <protection/>
    </xf>
    <xf numFmtId="39" fontId="5" fillId="0" borderId="14" xfId="57" applyFont="1" applyBorder="1" applyAlignment="1">
      <alignment horizontal="center"/>
      <protection/>
    </xf>
    <xf numFmtId="0" fontId="0" fillId="0" borderId="0" xfId="0" applyAlignment="1">
      <alignment horizontal="left" wrapText="1"/>
    </xf>
    <xf numFmtId="39" fontId="28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55" applyNumberFormat="1" applyFont="1" applyFill="1" applyBorder="1" applyAlignment="1" applyProtection="1">
      <alignment horizontal="left"/>
      <protection locked="0"/>
    </xf>
    <xf numFmtId="6" fontId="29" fillId="0" borderId="16" xfId="0" applyNumberFormat="1" applyFont="1" applyFill="1" applyBorder="1" applyAlignment="1">
      <alignment/>
    </xf>
    <xf numFmtId="6" fontId="29" fillId="0" borderId="20" xfId="0" applyNumberFormat="1" applyFont="1" applyFill="1" applyBorder="1" applyAlignment="1">
      <alignment/>
    </xf>
    <xf numFmtId="6" fontId="28" fillId="0" borderId="20" xfId="0" applyNumberFormat="1" applyFont="1" applyFill="1" applyBorder="1" applyAlignment="1" applyProtection="1">
      <alignment/>
      <protection/>
    </xf>
    <xf numFmtId="164" fontId="29" fillId="0" borderId="15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6" fontId="29" fillId="0" borderId="15" xfId="0" applyNumberFormat="1" applyFont="1" applyFill="1" applyBorder="1" applyAlignment="1">
      <alignment/>
    </xf>
    <xf numFmtId="6" fontId="29" fillId="0" borderId="13" xfId="0" applyNumberFormat="1" applyFont="1" applyFill="1" applyBorder="1" applyAlignment="1">
      <alignment/>
    </xf>
    <xf numFmtId="6" fontId="29" fillId="0" borderId="0" xfId="0" applyNumberFormat="1" applyFont="1" applyFill="1" applyBorder="1" applyAlignment="1">
      <alignment/>
    </xf>
    <xf numFmtId="6" fontId="28" fillId="0" borderId="0" xfId="0" applyNumberFormat="1" applyFont="1" applyFill="1" applyBorder="1" applyAlignment="1" applyProtection="1">
      <alignment/>
      <protection/>
    </xf>
    <xf numFmtId="164" fontId="29" fillId="0" borderId="14" xfId="0" applyNumberFormat="1" applyFont="1" applyFill="1" applyBorder="1" applyAlignment="1">
      <alignment horizontal="center"/>
    </xf>
    <xf numFmtId="6" fontId="29" fillId="0" borderId="14" xfId="0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39" fontId="28" fillId="0" borderId="0" xfId="56" applyFont="1" applyBorder="1">
      <alignment/>
      <protection/>
    </xf>
    <xf numFmtId="40" fontId="28" fillId="0" borderId="0" xfId="57" applyNumberFormat="1" applyFont="1" applyBorder="1" quotePrefix="1">
      <alignment/>
      <protection/>
    </xf>
    <xf numFmtId="10" fontId="30" fillId="0" borderId="0" xfId="57" applyNumberFormat="1" applyFont="1" applyFill="1" applyBorder="1" applyAlignment="1">
      <alignment horizontal="center"/>
      <protection/>
    </xf>
    <xf numFmtId="10" fontId="30" fillId="0" borderId="0" xfId="57" applyNumberFormat="1" applyFont="1" applyFill="1" applyBorder="1">
      <alignment/>
      <protection/>
    </xf>
    <xf numFmtId="6" fontId="29" fillId="0" borderId="0" xfId="0" applyNumberFormat="1" applyFont="1" applyFill="1" applyAlignment="1">
      <alignment/>
    </xf>
    <xf numFmtId="6" fontId="29" fillId="0" borderId="0" xfId="0" applyNumberFormat="1" applyFont="1" applyAlignment="1">
      <alignment/>
    </xf>
    <xf numFmtId="39" fontId="28" fillId="0" borderId="0" xfId="55" applyFont="1" applyBorder="1" applyAlignment="1" applyProtection="1">
      <alignment horizontal="left"/>
      <protection locked="0"/>
    </xf>
    <xf numFmtId="165" fontId="28" fillId="0" borderId="16" xfId="57" applyNumberFormat="1" applyFont="1" applyBorder="1">
      <alignment/>
      <protection/>
    </xf>
    <xf numFmtId="38" fontId="28" fillId="0" borderId="20" xfId="57" applyNumberFormat="1" applyFont="1" applyBorder="1">
      <alignment/>
      <protection/>
    </xf>
    <xf numFmtId="38" fontId="28" fillId="0" borderId="15" xfId="57" applyNumberFormat="1" applyFont="1" applyBorder="1">
      <alignment/>
      <protection/>
    </xf>
    <xf numFmtId="6" fontId="29" fillId="0" borderId="15" xfId="0" applyNumberFormat="1" applyFont="1" applyBorder="1" applyAlignment="1">
      <alignment/>
    </xf>
    <xf numFmtId="6" fontId="28" fillId="0" borderId="13" xfId="57" applyNumberFormat="1" applyFont="1" applyBorder="1">
      <alignment/>
      <protection/>
    </xf>
    <xf numFmtId="6" fontId="28" fillId="0" borderId="0" xfId="57" applyNumberFormat="1" applyFont="1" applyBorder="1">
      <alignment/>
      <protection/>
    </xf>
    <xf numFmtId="6" fontId="28" fillId="0" borderId="14" xfId="57" applyNumberFormat="1" applyFont="1" applyBorder="1">
      <alignment/>
      <protection/>
    </xf>
    <xf numFmtId="6" fontId="29" fillId="0" borderId="14" xfId="0" applyNumberFormat="1" applyFont="1" applyBorder="1" applyAlignment="1">
      <alignment/>
    </xf>
    <xf numFmtId="43" fontId="28" fillId="0" borderId="13" xfId="57" applyNumberFormat="1" applyFont="1" applyBorder="1">
      <alignment/>
      <protection/>
    </xf>
    <xf numFmtId="43" fontId="28" fillId="0" borderId="0" xfId="57" applyNumberFormat="1" applyFont="1" applyBorder="1">
      <alignment/>
      <protection/>
    </xf>
    <xf numFmtId="43" fontId="28" fillId="0" borderId="14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cexp98" xfId="55"/>
    <cellStyle name="Normal_fguexp1198" xfId="56"/>
    <cellStyle name="Normal_fguExp9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9.140625" defaultRowHeight="12.75"/>
  <cols>
    <col min="1" max="1" width="16.8515625" style="48" bestFit="1" customWidth="1"/>
    <col min="2" max="2" width="2.8515625" style="39" customWidth="1"/>
    <col min="3" max="4" width="14.28125" style="39" customWidth="1"/>
    <col min="5" max="5" width="12.00390625" style="39" bestFit="1" customWidth="1"/>
    <col min="6" max="6" width="16.00390625" style="39" bestFit="1" customWidth="1"/>
    <col min="7" max="7" width="22.421875" style="39" bestFit="1" customWidth="1"/>
    <col min="8" max="8" width="2.8515625" style="39" customWidth="1"/>
    <col min="9" max="10" width="16.57421875" style="39" bestFit="1" customWidth="1"/>
    <col min="11" max="11" width="11.00390625" style="39" bestFit="1" customWidth="1"/>
    <col min="12" max="16384" width="9.140625" style="39" customWidth="1"/>
  </cols>
  <sheetData>
    <row r="1" spans="1:4" ht="12.75">
      <c r="A1" s="39"/>
      <c r="C1" s="40" t="s">
        <v>105</v>
      </c>
      <c r="D1" s="40"/>
    </row>
    <row r="2" ht="13.5" thickBot="1">
      <c r="A2" s="40"/>
    </row>
    <row r="3" spans="1:11" ht="12.75">
      <c r="A3" s="41"/>
      <c r="C3" s="42" t="s">
        <v>87</v>
      </c>
      <c r="D3" s="42" t="s">
        <v>68</v>
      </c>
      <c r="E3" s="50"/>
      <c r="F3" s="53" t="s">
        <v>80</v>
      </c>
      <c r="G3" s="42" t="s">
        <v>69</v>
      </c>
      <c r="H3" s="54"/>
      <c r="I3" s="59" t="s">
        <v>106</v>
      </c>
      <c r="J3" s="42" t="s">
        <v>87</v>
      </c>
      <c r="K3" s="59"/>
    </row>
    <row r="4" spans="1:11" ht="12.75">
      <c r="A4" s="43"/>
      <c r="C4" s="44" t="s">
        <v>77</v>
      </c>
      <c r="D4" s="44" t="s">
        <v>77</v>
      </c>
      <c r="E4" s="44" t="s">
        <v>70</v>
      </c>
      <c r="F4" s="55" t="s">
        <v>81</v>
      </c>
      <c r="G4" s="44" t="s">
        <v>71</v>
      </c>
      <c r="H4" s="54"/>
      <c r="I4" s="60" t="s">
        <v>77</v>
      </c>
      <c r="J4" s="60" t="s">
        <v>77</v>
      </c>
      <c r="K4" s="60"/>
    </row>
    <row r="5" spans="1:11" ht="12.75">
      <c r="A5" s="45"/>
      <c r="C5" s="44" t="s">
        <v>78</v>
      </c>
      <c r="D5" s="44" t="s">
        <v>78</v>
      </c>
      <c r="E5" s="44" t="s">
        <v>72</v>
      </c>
      <c r="F5" s="55" t="s">
        <v>82</v>
      </c>
      <c r="G5" s="44" t="s">
        <v>74</v>
      </c>
      <c r="H5" s="54"/>
      <c r="I5" s="60" t="s">
        <v>73</v>
      </c>
      <c r="J5" s="60" t="s">
        <v>73</v>
      </c>
      <c r="K5" s="60"/>
    </row>
    <row r="6" spans="1:11" ht="13.5" thickBot="1">
      <c r="A6" s="46" t="s">
        <v>0</v>
      </c>
      <c r="C6" s="47" t="s">
        <v>79</v>
      </c>
      <c r="D6" s="47" t="s">
        <v>79</v>
      </c>
      <c r="E6" s="47" t="s">
        <v>85</v>
      </c>
      <c r="F6" s="56" t="s">
        <v>83</v>
      </c>
      <c r="G6" s="47" t="s">
        <v>84</v>
      </c>
      <c r="H6" s="54"/>
      <c r="I6" s="61" t="s">
        <v>75</v>
      </c>
      <c r="J6" s="61" t="s">
        <v>75</v>
      </c>
      <c r="K6" s="61" t="s">
        <v>76</v>
      </c>
    </row>
    <row r="7" spans="1:9" s="70" customFormat="1" ht="14.25" thickBot="1">
      <c r="A7" s="69"/>
      <c r="I7" s="70" t="s">
        <v>86</v>
      </c>
    </row>
    <row r="8" spans="1:11" s="70" customFormat="1" ht="13.5">
      <c r="A8" s="71" t="s">
        <v>1</v>
      </c>
      <c r="C8" s="72">
        <f>Expenditures!D8</f>
        <v>8592198</v>
      </c>
      <c r="D8" s="73">
        <v>8311939</v>
      </c>
      <c r="E8" s="73">
        <f>C8-D8</f>
        <v>280259</v>
      </c>
      <c r="F8" s="74">
        <f>ROUND(E8/0.75,0)</f>
        <v>373679</v>
      </c>
      <c r="G8" s="75">
        <v>0.25</v>
      </c>
      <c r="H8" s="76"/>
      <c r="I8" s="72">
        <f>ROUND(F8*G8,0)</f>
        <v>93420</v>
      </c>
      <c r="J8" s="77">
        <v>108527</v>
      </c>
      <c r="K8" s="77">
        <f>I8-J8</f>
        <v>-15107</v>
      </c>
    </row>
    <row r="9" spans="1:11" s="70" customFormat="1" ht="13.5">
      <c r="A9" s="71" t="s">
        <v>2</v>
      </c>
      <c r="C9" s="78">
        <f>Expenditures!D9</f>
        <v>20392</v>
      </c>
      <c r="D9" s="79">
        <v>20208</v>
      </c>
      <c r="E9" s="79">
        <f aca="true" t="shared" si="0" ref="E9:E65">C9-D9</f>
        <v>184</v>
      </c>
      <c r="F9" s="80">
        <f aca="true" t="shared" si="1" ref="F9:F65">ROUND(E9/0.75,0)</f>
        <v>245</v>
      </c>
      <c r="G9" s="81">
        <v>0.25</v>
      </c>
      <c r="H9" s="76"/>
      <c r="I9" s="78">
        <f aca="true" t="shared" si="2" ref="I9:I65">ROUND(F9*G9,0)</f>
        <v>61</v>
      </c>
      <c r="J9" s="82">
        <v>1201</v>
      </c>
      <c r="K9" s="82">
        <f aca="true" t="shared" si="3" ref="K9:K65">I9-J9</f>
        <v>-1140</v>
      </c>
    </row>
    <row r="10" spans="1:11" s="70" customFormat="1" ht="13.5">
      <c r="A10" s="71" t="s">
        <v>3</v>
      </c>
      <c r="C10" s="78">
        <f>Expenditures!D10</f>
        <v>171854</v>
      </c>
      <c r="D10" s="79">
        <v>155039</v>
      </c>
      <c r="E10" s="79">
        <f t="shared" si="0"/>
        <v>16815</v>
      </c>
      <c r="F10" s="80">
        <f t="shared" si="1"/>
        <v>22420</v>
      </c>
      <c r="G10" s="81">
        <v>0.25</v>
      </c>
      <c r="H10" s="76"/>
      <c r="I10" s="78">
        <f t="shared" si="2"/>
        <v>5605</v>
      </c>
      <c r="J10" s="82">
        <v>3049</v>
      </c>
      <c r="K10" s="82">
        <f t="shared" si="3"/>
        <v>2556</v>
      </c>
    </row>
    <row r="11" spans="1:11" s="70" customFormat="1" ht="13.5">
      <c r="A11" s="71" t="s">
        <v>4</v>
      </c>
      <c r="C11" s="78">
        <f>Expenditures!D11</f>
        <v>4946091</v>
      </c>
      <c r="D11" s="79">
        <v>4409049</v>
      </c>
      <c r="E11" s="79">
        <f t="shared" si="0"/>
        <v>537042</v>
      </c>
      <c r="F11" s="80">
        <f t="shared" si="1"/>
        <v>716056</v>
      </c>
      <c r="G11" s="81">
        <v>0.25</v>
      </c>
      <c r="H11" s="76"/>
      <c r="I11" s="78">
        <f t="shared" si="2"/>
        <v>179014</v>
      </c>
      <c r="J11" s="82">
        <v>358293</v>
      </c>
      <c r="K11" s="82">
        <f t="shared" si="3"/>
        <v>-179279</v>
      </c>
    </row>
    <row r="12" spans="1:11" s="70" customFormat="1" ht="13.5">
      <c r="A12" s="71" t="s">
        <v>5</v>
      </c>
      <c r="C12" s="78">
        <f>Expenditures!D12</f>
        <v>335194</v>
      </c>
      <c r="D12" s="79">
        <v>279493</v>
      </c>
      <c r="E12" s="79">
        <f t="shared" si="0"/>
        <v>55701</v>
      </c>
      <c r="F12" s="80">
        <f t="shared" si="1"/>
        <v>74268</v>
      </c>
      <c r="G12" s="81">
        <v>0.25</v>
      </c>
      <c r="H12" s="76"/>
      <c r="I12" s="78">
        <f t="shared" si="2"/>
        <v>18567</v>
      </c>
      <c r="J12" s="82">
        <v>27025</v>
      </c>
      <c r="K12" s="82">
        <f t="shared" si="3"/>
        <v>-8458</v>
      </c>
    </row>
    <row r="13" spans="1:11" s="70" customFormat="1" ht="13.5">
      <c r="A13" s="71" t="s">
        <v>6</v>
      </c>
      <c r="C13" s="78">
        <f>Expenditures!D13</f>
        <v>98273</v>
      </c>
      <c r="D13" s="79">
        <v>100543</v>
      </c>
      <c r="E13" s="79">
        <f t="shared" si="0"/>
        <v>-2270</v>
      </c>
      <c r="F13" s="80">
        <f t="shared" si="1"/>
        <v>-3027</v>
      </c>
      <c r="G13" s="81">
        <v>0.25</v>
      </c>
      <c r="H13" s="76"/>
      <c r="I13" s="78">
        <f t="shared" si="2"/>
        <v>-757</v>
      </c>
      <c r="J13" s="82">
        <v>21477</v>
      </c>
      <c r="K13" s="82">
        <f t="shared" si="3"/>
        <v>-22234</v>
      </c>
    </row>
    <row r="14" spans="1:11" s="70" customFormat="1" ht="13.5">
      <c r="A14" s="71" t="s">
        <v>7</v>
      </c>
      <c r="C14" s="78">
        <f>Expenditures!D14</f>
        <v>7452028</v>
      </c>
      <c r="D14" s="79">
        <v>7011671</v>
      </c>
      <c r="E14" s="79">
        <f t="shared" si="0"/>
        <v>440357</v>
      </c>
      <c r="F14" s="80">
        <f t="shared" si="1"/>
        <v>587143</v>
      </c>
      <c r="G14" s="81">
        <v>0.25</v>
      </c>
      <c r="H14" s="76"/>
      <c r="I14" s="78">
        <f t="shared" si="2"/>
        <v>146786</v>
      </c>
      <c r="J14" s="82">
        <v>201409</v>
      </c>
      <c r="K14" s="82">
        <f t="shared" si="3"/>
        <v>-54623</v>
      </c>
    </row>
    <row r="15" spans="1:11" s="70" customFormat="1" ht="13.5">
      <c r="A15" s="71" t="s">
        <v>8</v>
      </c>
      <c r="C15" s="78">
        <f>Expenditures!D15</f>
        <v>826322</v>
      </c>
      <c r="D15" s="79">
        <v>634687</v>
      </c>
      <c r="E15" s="79">
        <f t="shared" si="0"/>
        <v>191635</v>
      </c>
      <c r="F15" s="80">
        <f t="shared" si="1"/>
        <v>255513</v>
      </c>
      <c r="G15" s="81">
        <v>0.25</v>
      </c>
      <c r="H15" s="76"/>
      <c r="I15" s="78">
        <f t="shared" si="2"/>
        <v>63878</v>
      </c>
      <c r="J15" s="82">
        <v>64214</v>
      </c>
      <c r="K15" s="82">
        <f t="shared" si="3"/>
        <v>-336</v>
      </c>
    </row>
    <row r="16" spans="1:11" s="70" customFormat="1" ht="13.5">
      <c r="A16" s="71" t="s">
        <v>9</v>
      </c>
      <c r="C16" s="78">
        <f>Expenditures!D16</f>
        <v>1085489</v>
      </c>
      <c r="D16" s="79">
        <v>944266</v>
      </c>
      <c r="E16" s="79">
        <f t="shared" si="0"/>
        <v>141223</v>
      </c>
      <c r="F16" s="80">
        <f t="shared" si="1"/>
        <v>188297</v>
      </c>
      <c r="G16" s="81">
        <v>0.25</v>
      </c>
      <c r="H16" s="76"/>
      <c r="I16" s="78">
        <f t="shared" si="2"/>
        <v>47074</v>
      </c>
      <c r="J16" s="82">
        <v>23968</v>
      </c>
      <c r="K16" s="82">
        <f t="shared" si="3"/>
        <v>23106</v>
      </c>
    </row>
    <row r="17" spans="1:11" s="70" customFormat="1" ht="13.5">
      <c r="A17" s="71" t="s">
        <v>10</v>
      </c>
      <c r="C17" s="78">
        <f>Expenditures!D17</f>
        <v>7436938</v>
      </c>
      <c r="D17" s="79">
        <v>7070673</v>
      </c>
      <c r="E17" s="79">
        <f t="shared" si="0"/>
        <v>366265</v>
      </c>
      <c r="F17" s="80">
        <f t="shared" si="1"/>
        <v>488353</v>
      </c>
      <c r="G17" s="81">
        <v>0.25</v>
      </c>
      <c r="H17" s="76"/>
      <c r="I17" s="78">
        <f t="shared" si="2"/>
        <v>122088</v>
      </c>
      <c r="J17" s="82">
        <v>367432</v>
      </c>
      <c r="K17" s="82">
        <f t="shared" si="3"/>
        <v>-245344</v>
      </c>
    </row>
    <row r="18" spans="1:11" s="70" customFormat="1" ht="13.5">
      <c r="A18" s="71" t="s">
        <v>11</v>
      </c>
      <c r="C18" s="78">
        <f>Expenditures!D18</f>
        <v>374494</v>
      </c>
      <c r="D18" s="79">
        <v>294434</v>
      </c>
      <c r="E18" s="79">
        <f t="shared" si="0"/>
        <v>80060</v>
      </c>
      <c r="F18" s="80">
        <f t="shared" si="1"/>
        <v>106747</v>
      </c>
      <c r="G18" s="81">
        <v>0.25</v>
      </c>
      <c r="H18" s="76"/>
      <c r="I18" s="78">
        <f t="shared" si="2"/>
        <v>26687</v>
      </c>
      <c r="J18" s="82">
        <v>14100</v>
      </c>
      <c r="K18" s="82">
        <f t="shared" si="3"/>
        <v>12587</v>
      </c>
    </row>
    <row r="19" spans="1:11" s="70" customFormat="1" ht="13.5">
      <c r="A19" s="71" t="s">
        <v>12</v>
      </c>
      <c r="C19" s="78">
        <f>Expenditures!D19</f>
        <v>1975372</v>
      </c>
      <c r="D19" s="79">
        <v>1608459</v>
      </c>
      <c r="E19" s="79">
        <f t="shared" si="0"/>
        <v>366913</v>
      </c>
      <c r="F19" s="80">
        <f t="shared" si="1"/>
        <v>489217</v>
      </c>
      <c r="G19" s="81">
        <v>0.25</v>
      </c>
      <c r="H19" s="76"/>
      <c r="I19" s="78">
        <f t="shared" si="2"/>
        <v>122304</v>
      </c>
      <c r="J19" s="82">
        <v>22821</v>
      </c>
      <c r="K19" s="82">
        <f t="shared" si="3"/>
        <v>99483</v>
      </c>
    </row>
    <row r="20" spans="1:11" s="70" customFormat="1" ht="13.5">
      <c r="A20" s="71" t="s">
        <v>13</v>
      </c>
      <c r="C20" s="78">
        <f>Expenditures!D20</f>
        <v>608506</v>
      </c>
      <c r="D20" s="79">
        <v>560633</v>
      </c>
      <c r="E20" s="79">
        <f t="shared" si="0"/>
        <v>47873</v>
      </c>
      <c r="F20" s="80">
        <f t="shared" si="1"/>
        <v>63831</v>
      </c>
      <c r="G20" s="81">
        <v>0.25</v>
      </c>
      <c r="H20" s="76"/>
      <c r="I20" s="78">
        <f t="shared" si="2"/>
        <v>15958</v>
      </c>
      <c r="J20" s="82">
        <v>32580</v>
      </c>
      <c r="K20" s="82">
        <f t="shared" si="3"/>
        <v>-16622</v>
      </c>
    </row>
    <row r="21" spans="1:11" s="70" customFormat="1" ht="13.5">
      <c r="A21" s="71" t="s">
        <v>14</v>
      </c>
      <c r="C21" s="78">
        <f>Expenditures!D21</f>
        <v>9736</v>
      </c>
      <c r="D21" s="79">
        <v>16640</v>
      </c>
      <c r="E21" s="79">
        <f t="shared" si="0"/>
        <v>-6904</v>
      </c>
      <c r="F21" s="80">
        <f t="shared" si="1"/>
        <v>-9205</v>
      </c>
      <c r="G21" s="81">
        <v>0.25</v>
      </c>
      <c r="H21" s="76"/>
      <c r="I21" s="78">
        <f t="shared" si="2"/>
        <v>-2301</v>
      </c>
      <c r="J21" s="82">
        <v>-6961</v>
      </c>
      <c r="K21" s="82">
        <f t="shared" si="3"/>
        <v>4660</v>
      </c>
    </row>
    <row r="22" spans="1:11" s="70" customFormat="1" ht="13.5">
      <c r="A22" s="71" t="s">
        <v>15</v>
      </c>
      <c r="C22" s="78">
        <f>Expenditures!D22</f>
        <v>10772995</v>
      </c>
      <c r="D22" s="79">
        <v>9646126</v>
      </c>
      <c r="E22" s="79">
        <f t="shared" si="0"/>
        <v>1126869</v>
      </c>
      <c r="F22" s="80">
        <f t="shared" si="1"/>
        <v>1502492</v>
      </c>
      <c r="G22" s="81">
        <v>0.25</v>
      </c>
      <c r="H22" s="76"/>
      <c r="I22" s="78">
        <f t="shared" si="2"/>
        <v>375623</v>
      </c>
      <c r="J22" s="82">
        <v>551470</v>
      </c>
      <c r="K22" s="82">
        <f t="shared" si="3"/>
        <v>-175847</v>
      </c>
    </row>
    <row r="23" spans="1:11" s="70" customFormat="1" ht="13.5">
      <c r="A23" s="71" t="s">
        <v>16</v>
      </c>
      <c r="C23" s="78">
        <f>Expenditures!D23</f>
        <v>911575</v>
      </c>
      <c r="D23" s="79">
        <v>851035</v>
      </c>
      <c r="E23" s="79">
        <f t="shared" si="0"/>
        <v>60540</v>
      </c>
      <c r="F23" s="80">
        <f t="shared" si="1"/>
        <v>80720</v>
      </c>
      <c r="G23" s="81">
        <v>0.25</v>
      </c>
      <c r="H23" s="76"/>
      <c r="I23" s="78">
        <f t="shared" si="2"/>
        <v>20180</v>
      </c>
      <c r="J23" s="82">
        <v>42230</v>
      </c>
      <c r="K23" s="82">
        <f t="shared" si="3"/>
        <v>-22050</v>
      </c>
    </row>
    <row r="24" spans="1:11" s="70" customFormat="1" ht="13.5">
      <c r="A24" s="71" t="s">
        <v>17</v>
      </c>
      <c r="C24" s="78">
        <f>Expenditures!D24</f>
        <v>847065</v>
      </c>
      <c r="D24" s="79">
        <v>734129</v>
      </c>
      <c r="E24" s="79">
        <f t="shared" si="0"/>
        <v>112936</v>
      </c>
      <c r="F24" s="80">
        <f t="shared" si="1"/>
        <v>150581</v>
      </c>
      <c r="G24" s="81">
        <v>0.25</v>
      </c>
      <c r="H24" s="76"/>
      <c r="I24" s="78">
        <f t="shared" si="2"/>
        <v>37645</v>
      </c>
      <c r="J24" s="82">
        <v>69381</v>
      </c>
      <c r="K24" s="82">
        <f t="shared" si="3"/>
        <v>-31736</v>
      </c>
    </row>
    <row r="25" spans="1:11" s="70" customFormat="1" ht="13.5">
      <c r="A25" s="71" t="s">
        <v>18</v>
      </c>
      <c r="C25" s="78">
        <f>Expenditures!D25</f>
        <v>490549</v>
      </c>
      <c r="D25" s="79">
        <v>404472</v>
      </c>
      <c r="E25" s="79">
        <f t="shared" si="0"/>
        <v>86077</v>
      </c>
      <c r="F25" s="80">
        <f t="shared" si="1"/>
        <v>114769</v>
      </c>
      <c r="G25" s="81">
        <v>0.25</v>
      </c>
      <c r="H25" s="76"/>
      <c r="I25" s="78">
        <f t="shared" si="2"/>
        <v>28692</v>
      </c>
      <c r="J25" s="82">
        <v>69885</v>
      </c>
      <c r="K25" s="82">
        <f t="shared" si="3"/>
        <v>-41193</v>
      </c>
    </row>
    <row r="26" spans="1:11" s="70" customFormat="1" ht="13.5">
      <c r="A26" s="71" t="s">
        <v>19</v>
      </c>
      <c r="C26" s="78">
        <f>Expenditures!D26</f>
        <v>100056752</v>
      </c>
      <c r="D26" s="79">
        <v>93956598</v>
      </c>
      <c r="E26" s="79">
        <f t="shared" si="0"/>
        <v>6100154</v>
      </c>
      <c r="F26" s="80">
        <f t="shared" si="1"/>
        <v>8133539</v>
      </c>
      <c r="G26" s="81">
        <v>0.25</v>
      </c>
      <c r="H26" s="76"/>
      <c r="I26" s="78">
        <f t="shared" si="2"/>
        <v>2033385</v>
      </c>
      <c r="J26" s="82">
        <v>4352555</v>
      </c>
      <c r="K26" s="82">
        <f t="shared" si="3"/>
        <v>-2319170</v>
      </c>
    </row>
    <row r="27" spans="1:11" s="70" customFormat="1" ht="13.5">
      <c r="A27" s="71" t="s">
        <v>20</v>
      </c>
      <c r="C27" s="78">
        <f>Expenditures!D27</f>
        <v>851311</v>
      </c>
      <c r="D27" s="79">
        <v>722329</v>
      </c>
      <c r="E27" s="79">
        <f t="shared" si="0"/>
        <v>128982</v>
      </c>
      <c r="F27" s="80">
        <f t="shared" si="1"/>
        <v>171976</v>
      </c>
      <c r="G27" s="81">
        <v>0.25</v>
      </c>
      <c r="H27" s="76"/>
      <c r="I27" s="78">
        <f t="shared" si="2"/>
        <v>42994</v>
      </c>
      <c r="J27" s="82">
        <v>71054</v>
      </c>
      <c r="K27" s="82">
        <f t="shared" si="3"/>
        <v>-28060</v>
      </c>
    </row>
    <row r="28" spans="1:11" s="70" customFormat="1" ht="13.5">
      <c r="A28" s="71" t="s">
        <v>21</v>
      </c>
      <c r="C28" s="78">
        <f>Expenditures!D28</f>
        <v>916292</v>
      </c>
      <c r="D28" s="79">
        <v>981210</v>
      </c>
      <c r="E28" s="79">
        <f t="shared" si="0"/>
        <v>-64918</v>
      </c>
      <c r="F28" s="80">
        <f t="shared" si="1"/>
        <v>-86557</v>
      </c>
      <c r="G28" s="81">
        <v>0.25</v>
      </c>
      <c r="H28" s="76"/>
      <c r="I28" s="78">
        <f t="shared" si="2"/>
        <v>-21639</v>
      </c>
      <c r="J28" s="82">
        <v>-40494</v>
      </c>
      <c r="K28" s="82">
        <f t="shared" si="3"/>
        <v>18855</v>
      </c>
    </row>
    <row r="29" spans="1:11" s="70" customFormat="1" ht="13.5">
      <c r="A29" s="71" t="s">
        <v>22</v>
      </c>
      <c r="C29" s="78">
        <f>Expenditures!D29</f>
        <v>178582</v>
      </c>
      <c r="D29" s="79">
        <v>193113</v>
      </c>
      <c r="E29" s="79">
        <f t="shared" si="0"/>
        <v>-14531</v>
      </c>
      <c r="F29" s="80">
        <f t="shared" si="1"/>
        <v>-19375</v>
      </c>
      <c r="G29" s="81">
        <v>0.25</v>
      </c>
      <c r="H29" s="76"/>
      <c r="I29" s="78">
        <f t="shared" si="2"/>
        <v>-4844</v>
      </c>
      <c r="J29" s="82">
        <v>11094</v>
      </c>
      <c r="K29" s="82">
        <f t="shared" si="3"/>
        <v>-15938</v>
      </c>
    </row>
    <row r="30" spans="1:11" s="70" customFormat="1" ht="13.5">
      <c r="A30" s="71" t="s">
        <v>23</v>
      </c>
      <c r="C30" s="78">
        <f>Expenditures!D30</f>
        <v>1292410</v>
      </c>
      <c r="D30" s="79">
        <v>1284945</v>
      </c>
      <c r="E30" s="79">
        <f t="shared" si="0"/>
        <v>7465</v>
      </c>
      <c r="F30" s="80">
        <f t="shared" si="1"/>
        <v>9953</v>
      </c>
      <c r="G30" s="81">
        <v>0.25</v>
      </c>
      <c r="H30" s="76"/>
      <c r="I30" s="78">
        <f t="shared" si="2"/>
        <v>2488</v>
      </c>
      <c r="J30" s="82">
        <v>57427</v>
      </c>
      <c r="K30" s="82">
        <f t="shared" si="3"/>
        <v>-54939</v>
      </c>
    </row>
    <row r="31" spans="1:11" s="70" customFormat="1" ht="13.5">
      <c r="A31" s="71" t="s">
        <v>24</v>
      </c>
      <c r="C31" s="78">
        <f>Expenditures!D31</f>
        <v>1799816</v>
      </c>
      <c r="D31" s="79">
        <v>1824660</v>
      </c>
      <c r="E31" s="79">
        <f t="shared" si="0"/>
        <v>-24844</v>
      </c>
      <c r="F31" s="80">
        <f t="shared" si="1"/>
        <v>-33125</v>
      </c>
      <c r="G31" s="81">
        <v>0.25</v>
      </c>
      <c r="H31" s="76"/>
      <c r="I31" s="78">
        <f t="shared" si="2"/>
        <v>-8281</v>
      </c>
      <c r="J31" s="82">
        <v>142515</v>
      </c>
      <c r="K31" s="82">
        <f t="shared" si="3"/>
        <v>-150796</v>
      </c>
    </row>
    <row r="32" spans="1:11" s="70" customFormat="1" ht="13.5">
      <c r="A32" s="71" t="s">
        <v>25</v>
      </c>
      <c r="C32" s="78">
        <f>Expenditures!D32</f>
        <v>27120</v>
      </c>
      <c r="D32" s="79">
        <v>29795</v>
      </c>
      <c r="E32" s="79">
        <f t="shared" si="0"/>
        <v>-2675</v>
      </c>
      <c r="F32" s="80">
        <f t="shared" si="1"/>
        <v>-3567</v>
      </c>
      <c r="G32" s="81">
        <v>0.25</v>
      </c>
      <c r="H32" s="76"/>
      <c r="I32" s="78">
        <f t="shared" si="2"/>
        <v>-892</v>
      </c>
      <c r="J32" s="82">
        <v>-652</v>
      </c>
      <c r="K32" s="82">
        <f t="shared" si="3"/>
        <v>-240</v>
      </c>
    </row>
    <row r="33" spans="1:11" s="70" customFormat="1" ht="13.5">
      <c r="A33" s="71" t="s">
        <v>26</v>
      </c>
      <c r="C33" s="78">
        <f>Expenditures!D33</f>
        <v>1908</v>
      </c>
      <c r="D33" s="79">
        <v>1113</v>
      </c>
      <c r="E33" s="79">
        <f t="shared" si="0"/>
        <v>795</v>
      </c>
      <c r="F33" s="80">
        <f t="shared" si="1"/>
        <v>1060</v>
      </c>
      <c r="G33" s="81">
        <v>0.25</v>
      </c>
      <c r="H33" s="76"/>
      <c r="I33" s="78">
        <f t="shared" si="2"/>
        <v>265</v>
      </c>
      <c r="J33" s="82">
        <v>-2210</v>
      </c>
      <c r="K33" s="82">
        <f t="shared" si="3"/>
        <v>2475</v>
      </c>
    </row>
    <row r="34" spans="1:11" s="70" customFormat="1" ht="13.5">
      <c r="A34" s="71" t="s">
        <v>27</v>
      </c>
      <c r="C34" s="78">
        <f>Expenditures!D34</f>
        <v>3326376</v>
      </c>
      <c r="D34" s="79">
        <v>3033795</v>
      </c>
      <c r="E34" s="79">
        <f t="shared" si="0"/>
        <v>292581</v>
      </c>
      <c r="F34" s="80">
        <f t="shared" si="1"/>
        <v>390108</v>
      </c>
      <c r="G34" s="81">
        <v>0.25</v>
      </c>
      <c r="H34" s="76"/>
      <c r="I34" s="78">
        <f t="shared" si="2"/>
        <v>97527</v>
      </c>
      <c r="J34" s="82">
        <v>143524</v>
      </c>
      <c r="K34" s="82">
        <f t="shared" si="3"/>
        <v>-45997</v>
      </c>
    </row>
    <row r="35" spans="1:11" s="70" customFormat="1" ht="13.5">
      <c r="A35" s="71" t="s">
        <v>28</v>
      </c>
      <c r="C35" s="78">
        <f>Expenditures!D35</f>
        <v>684318</v>
      </c>
      <c r="D35" s="79">
        <v>693870</v>
      </c>
      <c r="E35" s="79">
        <f t="shared" si="0"/>
        <v>-9552</v>
      </c>
      <c r="F35" s="80">
        <f t="shared" si="1"/>
        <v>-12736</v>
      </c>
      <c r="G35" s="81">
        <v>0.25</v>
      </c>
      <c r="H35" s="76"/>
      <c r="I35" s="78">
        <f t="shared" si="2"/>
        <v>-3184</v>
      </c>
      <c r="J35" s="82">
        <v>66892</v>
      </c>
      <c r="K35" s="82">
        <f t="shared" si="3"/>
        <v>-70076</v>
      </c>
    </row>
    <row r="36" spans="1:11" s="70" customFormat="1" ht="13.5">
      <c r="A36" s="71" t="s">
        <v>29</v>
      </c>
      <c r="C36" s="78">
        <f>Expenditures!D36</f>
        <v>691954</v>
      </c>
      <c r="D36" s="79">
        <v>675306</v>
      </c>
      <c r="E36" s="79">
        <f t="shared" si="0"/>
        <v>16648</v>
      </c>
      <c r="F36" s="80">
        <f t="shared" si="1"/>
        <v>22197</v>
      </c>
      <c r="G36" s="81">
        <v>0.25</v>
      </c>
      <c r="H36" s="76"/>
      <c r="I36" s="78">
        <f t="shared" si="2"/>
        <v>5549</v>
      </c>
      <c r="J36" s="82">
        <v>36415</v>
      </c>
      <c r="K36" s="82">
        <f t="shared" si="3"/>
        <v>-30866</v>
      </c>
    </row>
    <row r="37" spans="1:11" s="70" customFormat="1" ht="13.5">
      <c r="A37" s="71" t="s">
        <v>30</v>
      </c>
      <c r="C37" s="78">
        <f>Expenditures!D37</f>
        <v>19433251</v>
      </c>
      <c r="D37" s="79">
        <v>19535383</v>
      </c>
      <c r="E37" s="79">
        <f t="shared" si="0"/>
        <v>-102132</v>
      </c>
      <c r="F37" s="80">
        <f t="shared" si="1"/>
        <v>-136176</v>
      </c>
      <c r="G37" s="81">
        <v>0.25</v>
      </c>
      <c r="H37" s="76"/>
      <c r="I37" s="78">
        <f t="shared" si="2"/>
        <v>-34044</v>
      </c>
      <c r="J37" s="82">
        <v>414507</v>
      </c>
      <c r="K37" s="82">
        <f t="shared" si="3"/>
        <v>-448551</v>
      </c>
    </row>
    <row r="38" spans="1:11" s="70" customFormat="1" ht="13.5">
      <c r="A38" s="71" t="s">
        <v>31</v>
      </c>
      <c r="C38" s="78">
        <f>Expenditures!D38</f>
        <v>2022630</v>
      </c>
      <c r="D38" s="79">
        <v>1806544</v>
      </c>
      <c r="E38" s="79">
        <f t="shared" si="0"/>
        <v>216086</v>
      </c>
      <c r="F38" s="80">
        <f t="shared" si="1"/>
        <v>288115</v>
      </c>
      <c r="G38" s="81">
        <v>0.25</v>
      </c>
      <c r="H38" s="76"/>
      <c r="I38" s="78">
        <f t="shared" si="2"/>
        <v>72029</v>
      </c>
      <c r="J38" s="82">
        <v>115562</v>
      </c>
      <c r="K38" s="82">
        <f t="shared" si="3"/>
        <v>-43533</v>
      </c>
    </row>
    <row r="39" spans="1:11" s="70" customFormat="1" ht="13.5">
      <c r="A39" s="71" t="s">
        <v>32</v>
      </c>
      <c r="C39" s="78">
        <f>Expenditures!D39</f>
        <v>166864</v>
      </c>
      <c r="D39" s="79">
        <v>142488</v>
      </c>
      <c r="E39" s="79">
        <f t="shared" si="0"/>
        <v>24376</v>
      </c>
      <c r="F39" s="80">
        <f t="shared" si="1"/>
        <v>32501</v>
      </c>
      <c r="G39" s="81">
        <v>0.25</v>
      </c>
      <c r="H39" s="76"/>
      <c r="I39" s="78">
        <f t="shared" si="2"/>
        <v>8125</v>
      </c>
      <c r="J39" s="82">
        <v>19752</v>
      </c>
      <c r="K39" s="82">
        <f t="shared" si="3"/>
        <v>-11627</v>
      </c>
    </row>
    <row r="40" spans="1:11" s="70" customFormat="1" ht="13.5">
      <c r="A40" s="71" t="s">
        <v>33</v>
      </c>
      <c r="C40" s="78">
        <f>Expenditures!D40</f>
        <v>17164582</v>
      </c>
      <c r="D40" s="79">
        <v>15019017</v>
      </c>
      <c r="E40" s="79">
        <f t="shared" si="0"/>
        <v>2145565</v>
      </c>
      <c r="F40" s="80">
        <f t="shared" si="1"/>
        <v>2860753</v>
      </c>
      <c r="G40" s="81">
        <v>0.25</v>
      </c>
      <c r="H40" s="76"/>
      <c r="I40" s="78">
        <f t="shared" si="2"/>
        <v>715188</v>
      </c>
      <c r="J40" s="82">
        <v>1240896</v>
      </c>
      <c r="K40" s="82">
        <f t="shared" si="3"/>
        <v>-525708</v>
      </c>
    </row>
    <row r="41" spans="1:11" s="70" customFormat="1" ht="13.5">
      <c r="A41" s="71" t="s">
        <v>34</v>
      </c>
      <c r="C41" s="78">
        <f>Expenditures!D41</f>
        <v>24376291</v>
      </c>
      <c r="D41" s="79">
        <v>24207891</v>
      </c>
      <c r="E41" s="79">
        <f t="shared" si="0"/>
        <v>168400</v>
      </c>
      <c r="F41" s="80">
        <f t="shared" si="1"/>
        <v>224533</v>
      </c>
      <c r="G41" s="81">
        <v>0.25</v>
      </c>
      <c r="H41" s="76"/>
      <c r="I41" s="78">
        <f t="shared" si="2"/>
        <v>56133</v>
      </c>
      <c r="J41" s="82">
        <v>1002449</v>
      </c>
      <c r="K41" s="82">
        <f t="shared" si="3"/>
        <v>-946316</v>
      </c>
    </row>
    <row r="42" spans="1:11" s="70" customFormat="1" ht="13.5">
      <c r="A42" s="71" t="s">
        <v>35</v>
      </c>
      <c r="C42" s="78">
        <f>Expenditures!D42</f>
        <v>189577</v>
      </c>
      <c r="D42" s="79">
        <v>145133</v>
      </c>
      <c r="E42" s="79">
        <f t="shared" si="0"/>
        <v>44444</v>
      </c>
      <c r="F42" s="80">
        <f t="shared" si="1"/>
        <v>59259</v>
      </c>
      <c r="G42" s="81">
        <v>0.25</v>
      </c>
      <c r="H42" s="76"/>
      <c r="I42" s="78">
        <f t="shared" si="2"/>
        <v>14815</v>
      </c>
      <c r="J42" s="82">
        <v>11208</v>
      </c>
      <c r="K42" s="82">
        <f t="shared" si="3"/>
        <v>3607</v>
      </c>
    </row>
    <row r="43" spans="1:11" s="70" customFormat="1" ht="13.5">
      <c r="A43" s="71" t="s">
        <v>36</v>
      </c>
      <c r="C43" s="78">
        <f>Expenditures!D43</f>
        <v>18234034</v>
      </c>
      <c r="D43" s="79">
        <v>16394912</v>
      </c>
      <c r="E43" s="79">
        <f t="shared" si="0"/>
        <v>1839122</v>
      </c>
      <c r="F43" s="80">
        <f t="shared" si="1"/>
        <v>2452163</v>
      </c>
      <c r="G43" s="81">
        <v>0.25</v>
      </c>
      <c r="H43" s="76"/>
      <c r="I43" s="78">
        <f t="shared" si="2"/>
        <v>613041</v>
      </c>
      <c r="J43" s="82">
        <v>1101415</v>
      </c>
      <c r="K43" s="82">
        <f t="shared" si="3"/>
        <v>-488374</v>
      </c>
    </row>
    <row r="44" spans="1:11" s="70" customFormat="1" ht="13.5">
      <c r="A44" s="71" t="s">
        <v>37</v>
      </c>
      <c r="C44" s="78">
        <f>Expenditures!D44</f>
        <v>27510898</v>
      </c>
      <c r="D44" s="79">
        <v>25090627</v>
      </c>
      <c r="E44" s="79">
        <f t="shared" si="0"/>
        <v>2420271</v>
      </c>
      <c r="F44" s="80">
        <f t="shared" si="1"/>
        <v>3227028</v>
      </c>
      <c r="G44" s="81">
        <v>0.25</v>
      </c>
      <c r="H44" s="76"/>
      <c r="I44" s="78">
        <f t="shared" si="2"/>
        <v>806757</v>
      </c>
      <c r="J44" s="82">
        <v>519014</v>
      </c>
      <c r="K44" s="82">
        <f t="shared" si="3"/>
        <v>287743</v>
      </c>
    </row>
    <row r="45" spans="1:11" s="70" customFormat="1" ht="13.5">
      <c r="A45" s="71" t="s">
        <v>38</v>
      </c>
      <c r="C45" s="78">
        <f>Expenditures!D45</f>
        <v>7775163</v>
      </c>
      <c r="D45" s="79">
        <v>7356163</v>
      </c>
      <c r="E45" s="79">
        <f t="shared" si="0"/>
        <v>419000</v>
      </c>
      <c r="F45" s="80">
        <f t="shared" si="1"/>
        <v>558667</v>
      </c>
      <c r="G45" s="81">
        <v>0.25</v>
      </c>
      <c r="H45" s="76"/>
      <c r="I45" s="78">
        <f t="shared" si="2"/>
        <v>139667</v>
      </c>
      <c r="J45" s="82">
        <v>-137448</v>
      </c>
      <c r="K45" s="82">
        <f t="shared" si="3"/>
        <v>277115</v>
      </c>
    </row>
    <row r="46" spans="1:11" s="70" customFormat="1" ht="13.5">
      <c r="A46" s="71" t="s">
        <v>39</v>
      </c>
      <c r="C46" s="78">
        <f>Expenditures!D46</f>
        <v>8690055</v>
      </c>
      <c r="D46" s="79">
        <v>8718413</v>
      </c>
      <c r="E46" s="79">
        <f t="shared" si="0"/>
        <v>-28358</v>
      </c>
      <c r="F46" s="80">
        <f t="shared" si="1"/>
        <v>-37811</v>
      </c>
      <c r="G46" s="81">
        <v>0.25</v>
      </c>
      <c r="H46" s="76"/>
      <c r="I46" s="78">
        <f t="shared" si="2"/>
        <v>-9453</v>
      </c>
      <c r="J46" s="82">
        <v>193029</v>
      </c>
      <c r="K46" s="82">
        <f t="shared" si="3"/>
        <v>-202482</v>
      </c>
    </row>
    <row r="47" spans="1:11" s="70" customFormat="1" ht="13.5">
      <c r="A47" s="71" t="s">
        <v>40</v>
      </c>
      <c r="C47" s="78">
        <f>Expenditures!D47</f>
        <v>1867677</v>
      </c>
      <c r="D47" s="79">
        <v>1774962</v>
      </c>
      <c r="E47" s="79">
        <f t="shared" si="0"/>
        <v>92715</v>
      </c>
      <c r="F47" s="80">
        <f t="shared" si="1"/>
        <v>123620</v>
      </c>
      <c r="G47" s="81">
        <v>0.25</v>
      </c>
      <c r="H47" s="76"/>
      <c r="I47" s="78">
        <f t="shared" si="2"/>
        <v>30905</v>
      </c>
      <c r="J47" s="82">
        <v>16914</v>
      </c>
      <c r="K47" s="82">
        <f t="shared" si="3"/>
        <v>13991</v>
      </c>
    </row>
    <row r="48" spans="1:11" s="70" customFormat="1" ht="13.5">
      <c r="A48" s="71" t="s">
        <v>41</v>
      </c>
      <c r="C48" s="78">
        <f>Expenditures!D48</f>
        <v>2347653</v>
      </c>
      <c r="D48" s="79">
        <v>2266346</v>
      </c>
      <c r="E48" s="79">
        <f t="shared" si="0"/>
        <v>81307</v>
      </c>
      <c r="F48" s="80">
        <f t="shared" si="1"/>
        <v>108409</v>
      </c>
      <c r="G48" s="81">
        <v>0.25</v>
      </c>
      <c r="H48" s="76"/>
      <c r="I48" s="78">
        <f t="shared" si="2"/>
        <v>27102</v>
      </c>
      <c r="J48" s="82">
        <v>3487</v>
      </c>
      <c r="K48" s="82">
        <f t="shared" si="3"/>
        <v>23615</v>
      </c>
    </row>
    <row r="49" spans="1:11" s="70" customFormat="1" ht="13.5">
      <c r="A49" s="71" t="s">
        <v>42</v>
      </c>
      <c r="C49" s="78">
        <f>Expenditures!D49</f>
        <v>1415892</v>
      </c>
      <c r="D49" s="79">
        <v>1188254</v>
      </c>
      <c r="E49" s="79">
        <f t="shared" si="0"/>
        <v>227638</v>
      </c>
      <c r="F49" s="80">
        <f t="shared" si="1"/>
        <v>303517</v>
      </c>
      <c r="G49" s="81">
        <v>0.25</v>
      </c>
      <c r="H49" s="76"/>
      <c r="I49" s="78">
        <f t="shared" si="2"/>
        <v>75879</v>
      </c>
      <c r="J49" s="82">
        <v>54826</v>
      </c>
      <c r="K49" s="82">
        <f t="shared" si="3"/>
        <v>21053</v>
      </c>
    </row>
    <row r="50" spans="1:11" s="70" customFormat="1" ht="13.5">
      <c r="A50" s="71" t="s">
        <v>43</v>
      </c>
      <c r="C50" s="78">
        <f>Expenditures!D50</f>
        <v>9524364</v>
      </c>
      <c r="D50" s="79">
        <v>9016048</v>
      </c>
      <c r="E50" s="79">
        <f t="shared" si="0"/>
        <v>508316</v>
      </c>
      <c r="F50" s="80">
        <f t="shared" si="1"/>
        <v>677755</v>
      </c>
      <c r="G50" s="81">
        <v>0.25</v>
      </c>
      <c r="H50" s="76"/>
      <c r="I50" s="78">
        <f t="shared" si="2"/>
        <v>169439</v>
      </c>
      <c r="J50" s="82">
        <v>335546</v>
      </c>
      <c r="K50" s="82">
        <f t="shared" si="3"/>
        <v>-166107</v>
      </c>
    </row>
    <row r="51" spans="1:11" s="70" customFormat="1" ht="13.5">
      <c r="A51" s="71" t="s">
        <v>44</v>
      </c>
      <c r="C51" s="78">
        <f>Expenditures!D51</f>
        <v>2264903</v>
      </c>
      <c r="D51" s="79">
        <v>2327606</v>
      </c>
      <c r="E51" s="79">
        <f t="shared" si="0"/>
        <v>-62703</v>
      </c>
      <c r="F51" s="80">
        <f t="shared" si="1"/>
        <v>-83604</v>
      </c>
      <c r="G51" s="81">
        <v>0.25</v>
      </c>
      <c r="H51" s="76"/>
      <c r="I51" s="78">
        <f t="shared" si="2"/>
        <v>-20901</v>
      </c>
      <c r="J51" s="82">
        <v>34296</v>
      </c>
      <c r="K51" s="82">
        <f t="shared" si="3"/>
        <v>-55197</v>
      </c>
    </row>
    <row r="52" spans="1:11" s="70" customFormat="1" ht="13.5">
      <c r="A52" s="71" t="s">
        <v>45</v>
      </c>
      <c r="C52" s="78">
        <f>Expenditures!D52</f>
        <v>3627699</v>
      </c>
      <c r="D52" s="79">
        <v>3356983</v>
      </c>
      <c r="E52" s="79">
        <f t="shared" si="0"/>
        <v>270716</v>
      </c>
      <c r="F52" s="80">
        <f t="shared" si="1"/>
        <v>360955</v>
      </c>
      <c r="G52" s="81">
        <v>0.25</v>
      </c>
      <c r="H52" s="76"/>
      <c r="I52" s="78">
        <f t="shared" si="2"/>
        <v>90239</v>
      </c>
      <c r="J52" s="82">
        <v>159827</v>
      </c>
      <c r="K52" s="82">
        <f t="shared" si="3"/>
        <v>-69588</v>
      </c>
    </row>
    <row r="53" spans="1:11" s="70" customFormat="1" ht="13.5">
      <c r="A53" s="71" t="s">
        <v>46</v>
      </c>
      <c r="C53" s="78">
        <f>Expenditures!D53</f>
        <v>10612</v>
      </c>
      <c r="D53" s="79">
        <v>12628</v>
      </c>
      <c r="E53" s="79">
        <f t="shared" si="0"/>
        <v>-2016</v>
      </c>
      <c r="F53" s="80">
        <f t="shared" si="1"/>
        <v>-2688</v>
      </c>
      <c r="G53" s="81">
        <v>0.25</v>
      </c>
      <c r="H53" s="76"/>
      <c r="I53" s="78">
        <f t="shared" si="2"/>
        <v>-672</v>
      </c>
      <c r="J53" s="82">
        <v>-646</v>
      </c>
      <c r="K53" s="82">
        <f t="shared" si="3"/>
        <v>-26</v>
      </c>
    </row>
    <row r="54" spans="1:11" s="70" customFormat="1" ht="13.5">
      <c r="A54" s="71" t="s">
        <v>47</v>
      </c>
      <c r="C54" s="78">
        <f>Expenditures!D54</f>
        <v>498787</v>
      </c>
      <c r="D54" s="79">
        <v>410919</v>
      </c>
      <c r="E54" s="79">
        <f t="shared" si="0"/>
        <v>87868</v>
      </c>
      <c r="F54" s="80">
        <f t="shared" si="1"/>
        <v>117157</v>
      </c>
      <c r="G54" s="81">
        <v>0.25</v>
      </c>
      <c r="H54" s="76"/>
      <c r="I54" s="78">
        <f t="shared" si="2"/>
        <v>29289</v>
      </c>
      <c r="J54" s="82">
        <v>9678</v>
      </c>
      <c r="K54" s="82">
        <f t="shared" si="3"/>
        <v>19611</v>
      </c>
    </row>
    <row r="55" spans="1:11" s="70" customFormat="1" ht="13.5">
      <c r="A55" s="71" t="s">
        <v>48</v>
      </c>
      <c r="C55" s="78">
        <f>Expenditures!D55</f>
        <v>1673729</v>
      </c>
      <c r="D55" s="79">
        <v>1648361</v>
      </c>
      <c r="E55" s="79">
        <f t="shared" si="0"/>
        <v>25368</v>
      </c>
      <c r="F55" s="80">
        <f t="shared" si="1"/>
        <v>33824</v>
      </c>
      <c r="G55" s="81">
        <v>0.25</v>
      </c>
      <c r="H55" s="76"/>
      <c r="I55" s="78">
        <f t="shared" si="2"/>
        <v>8456</v>
      </c>
      <c r="J55" s="82">
        <v>103700</v>
      </c>
      <c r="K55" s="82">
        <f t="shared" si="3"/>
        <v>-95244</v>
      </c>
    </row>
    <row r="56" spans="1:11" s="70" customFormat="1" ht="13.5">
      <c r="A56" s="71" t="s">
        <v>49</v>
      </c>
      <c r="C56" s="78">
        <f>Expenditures!D56</f>
        <v>3680261</v>
      </c>
      <c r="D56" s="79">
        <v>3737436</v>
      </c>
      <c r="E56" s="79">
        <f t="shared" si="0"/>
        <v>-57175</v>
      </c>
      <c r="F56" s="80">
        <f t="shared" si="1"/>
        <v>-76233</v>
      </c>
      <c r="G56" s="81">
        <v>0.25</v>
      </c>
      <c r="H56" s="76"/>
      <c r="I56" s="78">
        <f t="shared" si="2"/>
        <v>-19058</v>
      </c>
      <c r="J56" s="82">
        <v>249279</v>
      </c>
      <c r="K56" s="82">
        <f t="shared" si="3"/>
        <v>-268337</v>
      </c>
    </row>
    <row r="57" spans="1:11" s="70" customFormat="1" ht="13.5">
      <c r="A57" s="71" t="s">
        <v>50</v>
      </c>
      <c r="C57" s="78">
        <f>Expenditures!D57</f>
        <v>3782839</v>
      </c>
      <c r="D57" s="79">
        <v>3777498</v>
      </c>
      <c r="E57" s="79">
        <f t="shared" si="0"/>
        <v>5341</v>
      </c>
      <c r="F57" s="80">
        <f t="shared" si="1"/>
        <v>7121</v>
      </c>
      <c r="G57" s="81">
        <v>0.25</v>
      </c>
      <c r="H57" s="76"/>
      <c r="I57" s="78">
        <f t="shared" si="2"/>
        <v>1780</v>
      </c>
      <c r="J57" s="82">
        <v>88303</v>
      </c>
      <c r="K57" s="82">
        <f t="shared" si="3"/>
        <v>-86523</v>
      </c>
    </row>
    <row r="58" spans="1:11" s="70" customFormat="1" ht="13.5">
      <c r="A58" s="71" t="s">
        <v>51</v>
      </c>
      <c r="C58" s="78">
        <f>Expenditures!D58</f>
        <v>1399030</v>
      </c>
      <c r="D58" s="79">
        <v>1305582</v>
      </c>
      <c r="E58" s="79">
        <f t="shared" si="0"/>
        <v>93448</v>
      </c>
      <c r="F58" s="80">
        <f t="shared" si="1"/>
        <v>124597</v>
      </c>
      <c r="G58" s="81">
        <v>0.25</v>
      </c>
      <c r="H58" s="76"/>
      <c r="I58" s="78">
        <f t="shared" si="2"/>
        <v>31149</v>
      </c>
      <c r="J58" s="82">
        <v>124772</v>
      </c>
      <c r="K58" s="82">
        <f t="shared" si="3"/>
        <v>-93623</v>
      </c>
    </row>
    <row r="59" spans="1:11" s="70" customFormat="1" ht="13.5">
      <c r="A59" s="71" t="s">
        <v>52</v>
      </c>
      <c r="C59" s="78">
        <f>Expenditures!D59</f>
        <v>1136725</v>
      </c>
      <c r="D59" s="79">
        <v>889483</v>
      </c>
      <c r="E59" s="79">
        <f t="shared" si="0"/>
        <v>247242</v>
      </c>
      <c r="F59" s="80">
        <f t="shared" si="1"/>
        <v>329656</v>
      </c>
      <c r="G59" s="81">
        <v>0.25</v>
      </c>
      <c r="H59" s="76"/>
      <c r="I59" s="78">
        <f t="shared" si="2"/>
        <v>82414</v>
      </c>
      <c r="J59" s="82">
        <v>67745</v>
      </c>
      <c r="K59" s="82">
        <f t="shared" si="3"/>
        <v>14669</v>
      </c>
    </row>
    <row r="60" spans="1:11" s="70" customFormat="1" ht="13.5">
      <c r="A60" s="71" t="s">
        <v>53</v>
      </c>
      <c r="C60" s="78">
        <f>Expenditures!D60</f>
        <v>113409</v>
      </c>
      <c r="D60" s="79">
        <v>108999</v>
      </c>
      <c r="E60" s="79">
        <f t="shared" si="0"/>
        <v>4410</v>
      </c>
      <c r="F60" s="80">
        <f t="shared" si="1"/>
        <v>5880</v>
      </c>
      <c r="G60" s="81">
        <v>0.25</v>
      </c>
      <c r="H60" s="76"/>
      <c r="I60" s="78">
        <f t="shared" si="2"/>
        <v>1470</v>
      </c>
      <c r="J60" s="82">
        <v>-4607</v>
      </c>
      <c r="K60" s="82">
        <f t="shared" si="3"/>
        <v>6077</v>
      </c>
    </row>
    <row r="61" spans="1:11" s="70" customFormat="1" ht="13.5">
      <c r="A61" s="71" t="s">
        <v>54</v>
      </c>
      <c r="C61" s="78">
        <f>Expenditures!D61</f>
        <v>4948880</v>
      </c>
      <c r="D61" s="79">
        <v>4678593</v>
      </c>
      <c r="E61" s="79">
        <f t="shared" si="0"/>
        <v>270287</v>
      </c>
      <c r="F61" s="80">
        <f t="shared" si="1"/>
        <v>360383</v>
      </c>
      <c r="G61" s="81">
        <v>0.25</v>
      </c>
      <c r="H61" s="76"/>
      <c r="I61" s="78">
        <f t="shared" si="2"/>
        <v>90096</v>
      </c>
      <c r="J61" s="82">
        <v>317422</v>
      </c>
      <c r="K61" s="82">
        <f t="shared" si="3"/>
        <v>-227326</v>
      </c>
    </row>
    <row r="62" spans="1:11" s="70" customFormat="1" ht="13.5">
      <c r="A62" s="71" t="s">
        <v>55</v>
      </c>
      <c r="C62" s="78">
        <f>Expenditures!D62</f>
        <v>611369</v>
      </c>
      <c r="D62" s="79">
        <v>521585</v>
      </c>
      <c r="E62" s="79">
        <f t="shared" si="0"/>
        <v>89784</v>
      </c>
      <c r="F62" s="80">
        <f t="shared" si="1"/>
        <v>119712</v>
      </c>
      <c r="G62" s="81">
        <v>0.25</v>
      </c>
      <c r="H62" s="76"/>
      <c r="I62" s="78">
        <f t="shared" si="2"/>
        <v>29928</v>
      </c>
      <c r="J62" s="82">
        <v>70090</v>
      </c>
      <c r="K62" s="82">
        <f t="shared" si="3"/>
        <v>-40162</v>
      </c>
    </row>
    <row r="63" spans="1:11" s="70" customFormat="1" ht="13.5">
      <c r="A63" s="71" t="s">
        <v>56</v>
      </c>
      <c r="C63" s="78">
        <f>Expenditures!D63</f>
        <v>3148210</v>
      </c>
      <c r="D63" s="79">
        <v>2786162</v>
      </c>
      <c r="E63" s="79">
        <f t="shared" si="0"/>
        <v>362048</v>
      </c>
      <c r="F63" s="80">
        <f t="shared" si="1"/>
        <v>482731</v>
      </c>
      <c r="G63" s="81">
        <v>0.25</v>
      </c>
      <c r="H63" s="76"/>
      <c r="I63" s="78">
        <f t="shared" si="2"/>
        <v>120683</v>
      </c>
      <c r="J63" s="82">
        <v>207227</v>
      </c>
      <c r="K63" s="82">
        <f t="shared" si="3"/>
        <v>-86544</v>
      </c>
    </row>
    <row r="64" spans="1:11" s="70" customFormat="1" ht="13.5">
      <c r="A64" s="71" t="s">
        <v>57</v>
      </c>
      <c r="C64" s="78">
        <f>Expenditures!D64</f>
        <v>2889265</v>
      </c>
      <c r="D64" s="79">
        <v>2559456</v>
      </c>
      <c r="E64" s="79">
        <f t="shared" si="0"/>
        <v>329809</v>
      </c>
      <c r="F64" s="80">
        <f t="shared" si="1"/>
        <v>439745</v>
      </c>
      <c r="G64" s="81">
        <v>0.25</v>
      </c>
      <c r="H64" s="76"/>
      <c r="I64" s="78">
        <f t="shared" si="2"/>
        <v>109936</v>
      </c>
      <c r="J64" s="82">
        <v>172496</v>
      </c>
      <c r="K64" s="82">
        <f t="shared" si="3"/>
        <v>-62560</v>
      </c>
    </row>
    <row r="65" spans="1:11" s="70" customFormat="1" ht="13.5">
      <c r="A65" s="71" t="s">
        <v>58</v>
      </c>
      <c r="C65" s="78">
        <f>Expenditures!D65</f>
        <v>2316583</v>
      </c>
      <c r="D65" s="79">
        <v>2210148</v>
      </c>
      <c r="E65" s="79">
        <f t="shared" si="0"/>
        <v>106435</v>
      </c>
      <c r="F65" s="80">
        <f t="shared" si="1"/>
        <v>141913</v>
      </c>
      <c r="G65" s="81">
        <v>0.25</v>
      </c>
      <c r="H65" s="76"/>
      <c r="I65" s="78">
        <f t="shared" si="2"/>
        <v>35478</v>
      </c>
      <c r="J65" s="82">
        <v>232594</v>
      </c>
      <c r="K65" s="82">
        <f t="shared" si="3"/>
        <v>-197116</v>
      </c>
    </row>
    <row r="66" spans="1:11" s="70" customFormat="1" ht="13.5">
      <c r="A66" s="71"/>
      <c r="C66" s="83"/>
      <c r="D66" s="84"/>
      <c r="E66" s="84"/>
      <c r="F66" s="84"/>
      <c r="G66" s="85"/>
      <c r="I66" s="83"/>
      <c r="J66" s="85"/>
      <c r="K66" s="85"/>
    </row>
    <row r="67" spans="1:11" ht="13.5" thickBot="1">
      <c r="A67" s="46" t="s">
        <v>61</v>
      </c>
      <c r="C67" s="38">
        <f>SUM(C8:C66)</f>
        <v>329603142</v>
      </c>
      <c r="D67" s="51">
        <f>SUM(D8:D66)</f>
        <v>309443850</v>
      </c>
      <c r="E67" s="51">
        <f>SUM(E8:E66)</f>
        <v>20159292</v>
      </c>
      <c r="F67" s="51">
        <f>SUM(F8:F66)</f>
        <v>26879054</v>
      </c>
      <c r="G67" s="57"/>
      <c r="I67" s="38">
        <f>SUM(I8:I66)</f>
        <v>6719762</v>
      </c>
      <c r="J67" s="57">
        <f>SUM(J8:J66)</f>
        <v>13533554</v>
      </c>
      <c r="K67" s="57">
        <f>SUM(K8:K66)</f>
        <v>-6813792</v>
      </c>
    </row>
    <row r="68" ht="12.75">
      <c r="E68" s="34"/>
    </row>
    <row r="69" spans="5:11" ht="12.75">
      <c r="E69" s="34"/>
      <c r="I69" s="34"/>
      <c r="J69" s="34"/>
      <c r="K69" s="34"/>
    </row>
    <row r="74" spans="3:6" ht="12.75">
      <c r="C74" s="49"/>
      <c r="D74" s="49"/>
      <c r="E74" s="49"/>
      <c r="F74" s="58"/>
    </row>
    <row r="75" ht="12.75">
      <c r="D75" s="52"/>
    </row>
  </sheetData>
  <sheetProtection/>
  <printOptions horizontalCentered="1"/>
  <pageMargins left="0" right="0" top="0.5" bottom="0.3" header="0.25" footer="0"/>
  <pageSetup horizontalDpi="600" verticalDpi="600" orientation="landscape" scale="65" r:id="rId1"/>
  <headerFooter alignWithMargins="0">
    <oddHeader>&amp;RPAGE &amp;P OF &amp;N</oddHeader>
    <oddFooter>&amp;L&amp;Z&amp;F&amp;A&amp;R&amp;D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xSplit="2" ySplit="7" topLeftCell="C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D16" sqref="D16"/>
    </sheetView>
  </sheetViews>
  <sheetFormatPr defaultColWidth="9.140625" defaultRowHeight="12.75"/>
  <cols>
    <col min="1" max="1" width="18.00390625" style="8" customWidth="1"/>
    <col min="2" max="2" width="2.7109375" style="8" customWidth="1"/>
    <col min="3" max="3" width="15.00390625" style="8" customWidth="1"/>
    <col min="4" max="4" width="15.8515625" style="8" customWidth="1"/>
    <col min="5" max="5" width="13.28125" style="8" bestFit="1" customWidth="1"/>
    <col min="6" max="6" width="14.421875" style="8" bestFit="1" customWidth="1"/>
    <col min="7" max="7" width="3.00390625" style="3" customWidth="1"/>
    <col min="8" max="8" width="14.7109375" style="34" customWidth="1"/>
    <col min="9" max="9" width="13.57421875" style="22" customWidth="1"/>
    <col min="10" max="16384" width="9.140625" style="3" customWidth="1"/>
  </cols>
  <sheetData>
    <row r="1" spans="1:6" ht="15.75">
      <c r="A1" s="12" t="s">
        <v>94</v>
      </c>
      <c r="B1" s="1"/>
      <c r="C1" s="2"/>
      <c r="D1" s="2"/>
      <c r="E1" s="2"/>
      <c r="F1" s="2"/>
    </row>
    <row r="2" spans="1:6" ht="13.5" thickBot="1">
      <c r="A2" s="27" t="s">
        <v>110</v>
      </c>
      <c r="B2" s="1"/>
      <c r="C2" s="2"/>
      <c r="D2" s="2"/>
      <c r="E2" s="2"/>
      <c r="F2" s="2"/>
    </row>
    <row r="3" spans="1:9" ht="12.75">
      <c r="A3" s="4"/>
      <c r="B3" s="5"/>
      <c r="C3" s="62" t="s">
        <v>87</v>
      </c>
      <c r="D3" s="63"/>
      <c r="E3" s="63"/>
      <c r="F3" s="64"/>
      <c r="H3" s="35"/>
      <c r="I3" s="23"/>
    </row>
    <row r="4" spans="1:9" ht="12.75">
      <c r="A4" s="6"/>
      <c r="B4" s="7"/>
      <c r="C4" s="65" t="s">
        <v>60</v>
      </c>
      <c r="D4" s="66"/>
      <c r="E4" s="66"/>
      <c r="F4" s="67"/>
      <c r="H4" s="36" t="s">
        <v>68</v>
      </c>
      <c r="I4" s="24"/>
    </row>
    <row r="5" spans="2:9" ht="12.75">
      <c r="B5" s="9"/>
      <c r="C5" s="16"/>
      <c r="D5" s="9"/>
      <c r="E5" s="9"/>
      <c r="F5" s="17"/>
      <c r="H5" s="36" t="s">
        <v>65</v>
      </c>
      <c r="I5" s="24"/>
    </row>
    <row r="6" spans="1:9" ht="13.5" thickBot="1">
      <c r="A6" s="10" t="s">
        <v>0</v>
      </c>
      <c r="B6" s="4"/>
      <c r="C6" s="18" t="s">
        <v>62</v>
      </c>
      <c r="D6" s="19" t="s">
        <v>63</v>
      </c>
      <c r="E6" s="19" t="s">
        <v>64</v>
      </c>
      <c r="F6" s="20" t="s">
        <v>61</v>
      </c>
      <c r="H6" s="37" t="s">
        <v>66</v>
      </c>
      <c r="I6" s="25" t="s">
        <v>67</v>
      </c>
    </row>
    <row r="7" spans="1:9" s="86" customFormat="1" ht="14.25" thickBot="1">
      <c r="A7" s="88"/>
      <c r="B7" s="89"/>
      <c r="C7" s="90">
        <f>ROUND(C8/$F$8,4)</f>
        <v>0.4291</v>
      </c>
      <c r="D7" s="90">
        <f>ROUND(D8/$F$8,4)</f>
        <v>0.4282</v>
      </c>
      <c r="E7" s="90">
        <f>ROUND(E8/$F$8,4)</f>
        <v>0.1427</v>
      </c>
      <c r="F7" s="91">
        <f>SUM(C7:E7)</f>
        <v>1</v>
      </c>
      <c r="H7" s="92"/>
      <c r="I7" s="93"/>
    </row>
    <row r="8" spans="1:9" s="86" customFormat="1" ht="13.5">
      <c r="A8" s="94" t="s">
        <v>1</v>
      </c>
      <c r="B8" s="94"/>
      <c r="C8" s="95">
        <v>8609315</v>
      </c>
      <c r="D8" s="96">
        <v>8592198</v>
      </c>
      <c r="E8" s="96">
        <v>2864060</v>
      </c>
      <c r="F8" s="97">
        <f>SUM(C8:E8)</f>
        <v>20065573</v>
      </c>
      <c r="H8" s="72">
        <v>8311939</v>
      </c>
      <c r="I8" s="98">
        <f>D8-H8</f>
        <v>280259</v>
      </c>
    </row>
    <row r="9" spans="1:9" s="86" customFormat="1" ht="13.5">
      <c r="A9" s="94" t="s">
        <v>2</v>
      </c>
      <c r="B9" s="94"/>
      <c r="C9" s="99">
        <v>27194</v>
      </c>
      <c r="D9" s="100">
        <v>20392</v>
      </c>
      <c r="E9" s="100">
        <v>6793</v>
      </c>
      <c r="F9" s="101">
        <f aca="true" t="shared" si="0" ref="F9:F65">SUM(C9:E9)</f>
        <v>54379</v>
      </c>
      <c r="H9" s="78">
        <v>20208</v>
      </c>
      <c r="I9" s="102">
        <f aca="true" t="shared" si="1" ref="I9:I65">D9-H9</f>
        <v>184</v>
      </c>
    </row>
    <row r="10" spans="1:9" s="86" customFormat="1" ht="13.5">
      <c r="A10" s="94" t="s">
        <v>3</v>
      </c>
      <c r="B10" s="94"/>
      <c r="C10" s="99">
        <v>229138</v>
      </c>
      <c r="D10" s="100">
        <v>171854</v>
      </c>
      <c r="E10" s="100">
        <v>57280</v>
      </c>
      <c r="F10" s="101">
        <f t="shared" si="0"/>
        <v>458272</v>
      </c>
      <c r="H10" s="78">
        <v>155039</v>
      </c>
      <c r="I10" s="102">
        <f t="shared" si="1"/>
        <v>16815</v>
      </c>
    </row>
    <row r="11" spans="1:9" s="86" customFormat="1" ht="13.5">
      <c r="A11" s="94" t="s">
        <v>4</v>
      </c>
      <c r="B11" s="94"/>
      <c r="C11" s="99">
        <v>3163416</v>
      </c>
      <c r="D11" s="100">
        <v>4946091</v>
      </c>
      <c r="E11" s="100">
        <v>1648689</v>
      </c>
      <c r="F11" s="101">
        <f t="shared" si="0"/>
        <v>9758196</v>
      </c>
      <c r="H11" s="78">
        <v>4409049</v>
      </c>
      <c r="I11" s="102">
        <f t="shared" si="1"/>
        <v>537042</v>
      </c>
    </row>
    <row r="12" spans="1:9" s="86" customFormat="1" ht="13.5">
      <c r="A12" s="94" t="s">
        <v>5</v>
      </c>
      <c r="B12" s="94"/>
      <c r="C12" s="99">
        <v>383949</v>
      </c>
      <c r="D12" s="100">
        <v>335194</v>
      </c>
      <c r="E12" s="100">
        <v>111729</v>
      </c>
      <c r="F12" s="101">
        <f t="shared" si="0"/>
        <v>830872</v>
      </c>
      <c r="H12" s="78">
        <v>279493</v>
      </c>
      <c r="I12" s="102">
        <f t="shared" si="1"/>
        <v>55701</v>
      </c>
    </row>
    <row r="13" spans="1:9" s="86" customFormat="1" ht="13.5">
      <c r="A13" s="94" t="s">
        <v>6</v>
      </c>
      <c r="B13" s="94"/>
      <c r="C13" s="99">
        <v>131034</v>
      </c>
      <c r="D13" s="100">
        <v>98273</v>
      </c>
      <c r="E13" s="100">
        <v>32755</v>
      </c>
      <c r="F13" s="101">
        <f t="shared" si="0"/>
        <v>262062</v>
      </c>
      <c r="H13" s="78">
        <v>100543</v>
      </c>
      <c r="I13" s="102">
        <f t="shared" si="1"/>
        <v>-2270</v>
      </c>
    </row>
    <row r="14" spans="1:9" s="86" customFormat="1" ht="13.5">
      <c r="A14" s="94" t="s">
        <v>7</v>
      </c>
      <c r="B14" s="94"/>
      <c r="C14" s="99">
        <v>6590356</v>
      </c>
      <c r="D14" s="100">
        <v>7452028</v>
      </c>
      <c r="E14" s="100">
        <v>2484005</v>
      </c>
      <c r="F14" s="101">
        <f t="shared" si="0"/>
        <v>16526389</v>
      </c>
      <c r="H14" s="78">
        <v>7011671</v>
      </c>
      <c r="I14" s="102">
        <f t="shared" si="1"/>
        <v>440357</v>
      </c>
    </row>
    <row r="15" spans="1:9" s="86" customFormat="1" ht="13.5">
      <c r="A15" s="94" t="s">
        <v>8</v>
      </c>
      <c r="B15" s="94"/>
      <c r="C15" s="99">
        <v>1070617</v>
      </c>
      <c r="D15" s="100">
        <v>826322</v>
      </c>
      <c r="E15" s="100">
        <v>275435</v>
      </c>
      <c r="F15" s="101">
        <f t="shared" si="0"/>
        <v>2172374</v>
      </c>
      <c r="H15" s="78">
        <v>634687</v>
      </c>
      <c r="I15" s="102">
        <f t="shared" si="1"/>
        <v>191635</v>
      </c>
    </row>
    <row r="16" spans="1:9" s="86" customFormat="1" ht="13.5">
      <c r="A16" s="94" t="s">
        <v>9</v>
      </c>
      <c r="B16" s="94"/>
      <c r="C16" s="99">
        <v>1060954</v>
      </c>
      <c r="D16" s="100">
        <v>1085489</v>
      </c>
      <c r="E16" s="100">
        <v>361824</v>
      </c>
      <c r="F16" s="101">
        <f t="shared" si="0"/>
        <v>2508267</v>
      </c>
      <c r="H16" s="78">
        <v>944266</v>
      </c>
      <c r="I16" s="102">
        <f t="shared" si="1"/>
        <v>141223</v>
      </c>
    </row>
    <row r="17" spans="1:9" s="86" customFormat="1" ht="13.5">
      <c r="A17" s="94" t="s">
        <v>10</v>
      </c>
      <c r="B17" s="94"/>
      <c r="C17" s="99">
        <v>7847861</v>
      </c>
      <c r="D17" s="100">
        <v>7436938</v>
      </c>
      <c r="E17" s="100">
        <v>2478975</v>
      </c>
      <c r="F17" s="101">
        <f t="shared" si="0"/>
        <v>17763774</v>
      </c>
      <c r="H17" s="78">
        <v>7070673</v>
      </c>
      <c r="I17" s="102">
        <f t="shared" si="1"/>
        <v>366265</v>
      </c>
    </row>
    <row r="18" spans="1:12" s="86" customFormat="1" ht="13.5">
      <c r="A18" s="94" t="s">
        <v>11</v>
      </c>
      <c r="B18" s="94"/>
      <c r="C18" s="99">
        <v>398308</v>
      </c>
      <c r="D18" s="100">
        <v>374494</v>
      </c>
      <c r="E18" s="100">
        <v>124827</v>
      </c>
      <c r="F18" s="101">
        <f t="shared" si="0"/>
        <v>897629</v>
      </c>
      <c r="H18" s="78">
        <v>294434</v>
      </c>
      <c r="I18" s="102">
        <f t="shared" si="1"/>
        <v>80060</v>
      </c>
      <c r="L18" s="86" t="s">
        <v>111</v>
      </c>
    </row>
    <row r="19" spans="1:9" s="86" customFormat="1" ht="13.5">
      <c r="A19" s="94" t="s">
        <v>12</v>
      </c>
      <c r="B19" s="94"/>
      <c r="C19" s="99">
        <v>2476793</v>
      </c>
      <c r="D19" s="100">
        <v>1975372</v>
      </c>
      <c r="E19" s="100">
        <v>658447</v>
      </c>
      <c r="F19" s="101">
        <f t="shared" si="0"/>
        <v>5110612</v>
      </c>
      <c r="H19" s="78">
        <v>1608459</v>
      </c>
      <c r="I19" s="102">
        <f t="shared" si="1"/>
        <v>366913</v>
      </c>
    </row>
    <row r="20" spans="1:9" s="86" customFormat="1" ht="13.5">
      <c r="A20" s="94" t="s">
        <v>13</v>
      </c>
      <c r="B20" s="94"/>
      <c r="C20" s="99">
        <v>772160</v>
      </c>
      <c r="D20" s="100">
        <v>608506</v>
      </c>
      <c r="E20" s="100">
        <v>202831</v>
      </c>
      <c r="F20" s="101">
        <f t="shared" si="0"/>
        <v>1583497</v>
      </c>
      <c r="H20" s="78">
        <v>560633</v>
      </c>
      <c r="I20" s="102">
        <f t="shared" si="1"/>
        <v>47873</v>
      </c>
    </row>
    <row r="21" spans="1:9" s="86" customFormat="1" ht="13.5">
      <c r="A21" s="94" t="s">
        <v>14</v>
      </c>
      <c r="B21" s="94"/>
      <c r="C21" s="99">
        <v>12993</v>
      </c>
      <c r="D21" s="100">
        <v>9736</v>
      </c>
      <c r="E21" s="100">
        <v>3245</v>
      </c>
      <c r="F21" s="101">
        <f t="shared" si="0"/>
        <v>25974</v>
      </c>
      <c r="H21" s="78">
        <v>16640</v>
      </c>
      <c r="I21" s="102">
        <f t="shared" si="1"/>
        <v>-6904</v>
      </c>
    </row>
    <row r="22" spans="1:9" s="86" customFormat="1" ht="13.5">
      <c r="A22" s="94" t="s">
        <v>15</v>
      </c>
      <c r="B22" s="94"/>
      <c r="C22" s="99">
        <v>9440409</v>
      </c>
      <c r="D22" s="100">
        <v>10772995</v>
      </c>
      <c r="E22" s="100">
        <v>3590990</v>
      </c>
      <c r="F22" s="101">
        <f t="shared" si="0"/>
        <v>23804394</v>
      </c>
      <c r="H22" s="78">
        <v>9646126</v>
      </c>
      <c r="I22" s="102">
        <f t="shared" si="1"/>
        <v>1126869</v>
      </c>
    </row>
    <row r="23" spans="1:9" s="86" customFormat="1" ht="13.5">
      <c r="A23" s="94" t="s">
        <v>16</v>
      </c>
      <c r="B23" s="94"/>
      <c r="C23" s="99">
        <v>1063121</v>
      </c>
      <c r="D23" s="100">
        <v>911575</v>
      </c>
      <c r="E23" s="100">
        <v>303851</v>
      </c>
      <c r="F23" s="101">
        <f t="shared" si="0"/>
        <v>2278547</v>
      </c>
      <c r="H23" s="78">
        <v>851035</v>
      </c>
      <c r="I23" s="102">
        <f t="shared" si="1"/>
        <v>60540</v>
      </c>
    </row>
    <row r="24" spans="1:9" s="86" customFormat="1" ht="13.5">
      <c r="A24" s="94" t="s">
        <v>17</v>
      </c>
      <c r="B24" s="94"/>
      <c r="C24" s="99">
        <v>1124318</v>
      </c>
      <c r="D24" s="100">
        <v>847065</v>
      </c>
      <c r="E24" s="100">
        <v>282348</v>
      </c>
      <c r="F24" s="101">
        <f t="shared" si="0"/>
        <v>2253731</v>
      </c>
      <c r="H24" s="78">
        <v>734129</v>
      </c>
      <c r="I24" s="102">
        <f t="shared" si="1"/>
        <v>112936</v>
      </c>
    </row>
    <row r="25" spans="1:9" s="86" customFormat="1" ht="13.5">
      <c r="A25" s="94" t="s">
        <v>18</v>
      </c>
      <c r="B25" s="94"/>
      <c r="C25" s="99">
        <v>239768</v>
      </c>
      <c r="D25" s="100">
        <v>490549</v>
      </c>
      <c r="E25" s="100">
        <v>163512</v>
      </c>
      <c r="F25" s="101">
        <f t="shared" si="0"/>
        <v>893829</v>
      </c>
      <c r="H25" s="78">
        <v>404472</v>
      </c>
      <c r="I25" s="102">
        <f t="shared" si="1"/>
        <v>86077</v>
      </c>
    </row>
    <row r="26" spans="1:9" s="86" customFormat="1" ht="13.5">
      <c r="A26" s="94" t="s">
        <v>19</v>
      </c>
      <c r="B26" s="94"/>
      <c r="C26" s="99">
        <v>100020582</v>
      </c>
      <c r="D26" s="100">
        <v>100056752</v>
      </c>
      <c r="E26" s="100">
        <v>33352243</v>
      </c>
      <c r="F26" s="101">
        <f t="shared" si="0"/>
        <v>233429577</v>
      </c>
      <c r="H26" s="78">
        <v>93956598</v>
      </c>
      <c r="I26" s="102">
        <f t="shared" si="1"/>
        <v>6100154</v>
      </c>
    </row>
    <row r="27" spans="1:9" s="86" customFormat="1" ht="13.5">
      <c r="A27" s="94" t="s">
        <v>20</v>
      </c>
      <c r="B27" s="94"/>
      <c r="C27" s="99">
        <v>1006920</v>
      </c>
      <c r="D27" s="100">
        <v>851311</v>
      </c>
      <c r="E27" s="100">
        <v>283766</v>
      </c>
      <c r="F27" s="101">
        <f t="shared" si="0"/>
        <v>2141997</v>
      </c>
      <c r="H27" s="78">
        <v>722329</v>
      </c>
      <c r="I27" s="102">
        <f t="shared" si="1"/>
        <v>128982</v>
      </c>
    </row>
    <row r="28" spans="1:9" s="86" customFormat="1" ht="13.5">
      <c r="A28" s="94" t="s">
        <v>21</v>
      </c>
      <c r="B28" s="94"/>
      <c r="C28" s="99">
        <v>742800</v>
      </c>
      <c r="D28" s="100">
        <v>916292</v>
      </c>
      <c r="E28" s="100">
        <v>305419</v>
      </c>
      <c r="F28" s="101">
        <f t="shared" si="0"/>
        <v>1964511</v>
      </c>
      <c r="H28" s="78">
        <v>981210</v>
      </c>
      <c r="I28" s="102">
        <f t="shared" si="1"/>
        <v>-64918</v>
      </c>
    </row>
    <row r="29" spans="1:9" s="86" customFormat="1" ht="13.5">
      <c r="A29" s="94" t="s">
        <v>22</v>
      </c>
      <c r="B29" s="94"/>
      <c r="C29" s="99">
        <v>145773</v>
      </c>
      <c r="D29" s="100">
        <v>178582</v>
      </c>
      <c r="E29" s="100">
        <v>59526</v>
      </c>
      <c r="F29" s="101">
        <f t="shared" si="0"/>
        <v>383881</v>
      </c>
      <c r="H29" s="78">
        <v>193113</v>
      </c>
      <c r="I29" s="102">
        <f t="shared" si="1"/>
        <v>-14531</v>
      </c>
    </row>
    <row r="30" spans="1:9" s="86" customFormat="1" ht="13.5">
      <c r="A30" s="94" t="s">
        <v>23</v>
      </c>
      <c r="B30" s="94"/>
      <c r="C30" s="99">
        <v>1593791</v>
      </c>
      <c r="D30" s="100">
        <v>1292410</v>
      </c>
      <c r="E30" s="100">
        <v>430794</v>
      </c>
      <c r="F30" s="101">
        <f t="shared" si="0"/>
        <v>3316995</v>
      </c>
      <c r="H30" s="78">
        <v>1284945</v>
      </c>
      <c r="I30" s="102">
        <f t="shared" si="1"/>
        <v>7465</v>
      </c>
    </row>
    <row r="31" spans="1:9" s="86" customFormat="1" ht="13.5">
      <c r="A31" s="94" t="s">
        <v>24</v>
      </c>
      <c r="B31" s="94"/>
      <c r="C31" s="99">
        <v>1418109</v>
      </c>
      <c r="D31" s="100">
        <v>1799816</v>
      </c>
      <c r="E31" s="100">
        <v>599934</v>
      </c>
      <c r="F31" s="101">
        <f t="shared" si="0"/>
        <v>3817859</v>
      </c>
      <c r="H31" s="78">
        <v>1824660</v>
      </c>
      <c r="I31" s="102">
        <f t="shared" si="1"/>
        <v>-24844</v>
      </c>
    </row>
    <row r="32" spans="1:9" s="86" customFormat="1" ht="13.5">
      <c r="A32" s="94" t="s">
        <v>25</v>
      </c>
      <c r="B32" s="94"/>
      <c r="C32" s="99">
        <v>36159</v>
      </c>
      <c r="D32" s="100">
        <v>27120</v>
      </c>
      <c r="E32" s="100">
        <v>9030</v>
      </c>
      <c r="F32" s="101">
        <f t="shared" si="0"/>
        <v>72309</v>
      </c>
      <c r="H32" s="78">
        <v>29795</v>
      </c>
      <c r="I32" s="102">
        <f t="shared" si="1"/>
        <v>-2675</v>
      </c>
    </row>
    <row r="33" spans="1:9" s="86" customFormat="1" ht="13.5">
      <c r="A33" s="94" t="s">
        <v>26</v>
      </c>
      <c r="B33" s="94"/>
      <c r="C33" s="99">
        <v>2556</v>
      </c>
      <c r="D33" s="100">
        <v>1908</v>
      </c>
      <c r="E33" s="100">
        <v>636</v>
      </c>
      <c r="F33" s="101">
        <f t="shared" si="0"/>
        <v>5100</v>
      </c>
      <c r="H33" s="78">
        <v>1113</v>
      </c>
      <c r="I33" s="102">
        <f t="shared" si="1"/>
        <v>795</v>
      </c>
    </row>
    <row r="34" spans="1:9" s="86" customFormat="1" ht="13.5">
      <c r="A34" s="94" t="s">
        <v>27</v>
      </c>
      <c r="B34" s="94"/>
      <c r="C34" s="99">
        <v>3229694</v>
      </c>
      <c r="D34" s="100">
        <v>3326376</v>
      </c>
      <c r="E34" s="100">
        <v>1108788</v>
      </c>
      <c r="F34" s="101">
        <f t="shared" si="0"/>
        <v>7664858</v>
      </c>
      <c r="H34" s="78">
        <v>3033795</v>
      </c>
      <c r="I34" s="102">
        <f t="shared" si="1"/>
        <v>292581</v>
      </c>
    </row>
    <row r="35" spans="1:9" s="86" customFormat="1" ht="13.5">
      <c r="A35" s="94" t="s">
        <v>28</v>
      </c>
      <c r="B35" s="94"/>
      <c r="C35" s="99">
        <v>550112</v>
      </c>
      <c r="D35" s="100">
        <v>684318</v>
      </c>
      <c r="E35" s="100">
        <v>228098</v>
      </c>
      <c r="F35" s="101">
        <f t="shared" si="0"/>
        <v>1462528</v>
      </c>
      <c r="H35" s="78">
        <v>693870</v>
      </c>
      <c r="I35" s="102">
        <f t="shared" si="1"/>
        <v>-9552</v>
      </c>
    </row>
    <row r="36" spans="1:9" s="86" customFormat="1" ht="13.5">
      <c r="A36" s="94" t="s">
        <v>29</v>
      </c>
      <c r="B36" s="94"/>
      <c r="C36" s="99">
        <v>722291</v>
      </c>
      <c r="D36" s="100">
        <v>691954</v>
      </c>
      <c r="E36" s="100">
        <v>230642</v>
      </c>
      <c r="F36" s="101">
        <f t="shared" si="0"/>
        <v>1644887</v>
      </c>
      <c r="H36" s="78">
        <v>675306</v>
      </c>
      <c r="I36" s="102">
        <f t="shared" si="1"/>
        <v>16648</v>
      </c>
    </row>
    <row r="37" spans="1:9" s="86" customFormat="1" ht="13.5">
      <c r="A37" s="94" t="s">
        <v>30</v>
      </c>
      <c r="B37" s="94"/>
      <c r="C37" s="99">
        <v>18354905</v>
      </c>
      <c r="D37" s="100">
        <v>19433251</v>
      </c>
      <c r="E37" s="100">
        <v>6477745</v>
      </c>
      <c r="F37" s="101">
        <f t="shared" si="0"/>
        <v>44265901</v>
      </c>
      <c r="H37" s="78">
        <v>19535383</v>
      </c>
      <c r="I37" s="102">
        <f t="shared" si="1"/>
        <v>-102132</v>
      </c>
    </row>
    <row r="38" spans="1:9" s="86" customFormat="1" ht="13.5">
      <c r="A38" s="94" t="s">
        <v>31</v>
      </c>
      <c r="B38" s="94"/>
      <c r="C38" s="99">
        <v>1832176</v>
      </c>
      <c r="D38" s="100">
        <v>2022630</v>
      </c>
      <c r="E38" s="100">
        <v>674203</v>
      </c>
      <c r="F38" s="101">
        <f t="shared" si="0"/>
        <v>4529009</v>
      </c>
      <c r="H38" s="78">
        <v>1806544</v>
      </c>
      <c r="I38" s="102">
        <f t="shared" si="1"/>
        <v>216086</v>
      </c>
    </row>
    <row r="39" spans="1:9" s="86" customFormat="1" ht="13.5">
      <c r="A39" s="94" t="s">
        <v>32</v>
      </c>
      <c r="B39" s="94"/>
      <c r="C39" s="99">
        <v>222486</v>
      </c>
      <c r="D39" s="100">
        <v>166864</v>
      </c>
      <c r="E39" s="100">
        <v>55618</v>
      </c>
      <c r="F39" s="101">
        <f t="shared" si="0"/>
        <v>444968</v>
      </c>
      <c r="H39" s="78">
        <v>142488</v>
      </c>
      <c r="I39" s="102">
        <f t="shared" si="1"/>
        <v>24376</v>
      </c>
    </row>
    <row r="40" spans="1:9" s="86" customFormat="1" ht="13.5">
      <c r="A40" s="94" t="s">
        <v>33</v>
      </c>
      <c r="B40" s="94"/>
      <c r="C40" s="99">
        <v>14787398</v>
      </c>
      <c r="D40" s="100">
        <v>17164582</v>
      </c>
      <c r="E40" s="100">
        <v>5721522</v>
      </c>
      <c r="F40" s="101">
        <f t="shared" si="0"/>
        <v>37673502</v>
      </c>
      <c r="H40" s="78">
        <v>15019017</v>
      </c>
      <c r="I40" s="102">
        <f t="shared" si="1"/>
        <v>2145565</v>
      </c>
    </row>
    <row r="41" spans="1:9" s="86" customFormat="1" ht="13.5">
      <c r="A41" s="94" t="s">
        <v>34</v>
      </c>
      <c r="B41" s="94"/>
      <c r="C41" s="99">
        <v>20532507</v>
      </c>
      <c r="D41" s="100">
        <v>24376291</v>
      </c>
      <c r="E41" s="100">
        <v>8125425</v>
      </c>
      <c r="F41" s="101">
        <f t="shared" si="0"/>
        <v>53034223</v>
      </c>
      <c r="H41" s="78">
        <v>24207891</v>
      </c>
      <c r="I41" s="102">
        <f t="shared" si="1"/>
        <v>168400</v>
      </c>
    </row>
    <row r="42" spans="1:9" s="86" customFormat="1" ht="13.5">
      <c r="A42" s="94" t="s">
        <v>35</v>
      </c>
      <c r="B42" s="94"/>
      <c r="C42" s="99">
        <v>228930</v>
      </c>
      <c r="D42" s="100">
        <v>189577</v>
      </c>
      <c r="E42" s="100">
        <v>63189</v>
      </c>
      <c r="F42" s="101">
        <f t="shared" si="0"/>
        <v>481696</v>
      </c>
      <c r="H42" s="78">
        <v>145133</v>
      </c>
      <c r="I42" s="102">
        <f t="shared" si="1"/>
        <v>44444</v>
      </c>
    </row>
    <row r="43" spans="1:9" s="86" customFormat="1" ht="13.5">
      <c r="A43" s="94" t="s">
        <v>36</v>
      </c>
      <c r="B43" s="94"/>
      <c r="C43" s="99">
        <v>17121957</v>
      </c>
      <c r="D43" s="100">
        <v>18234034</v>
      </c>
      <c r="E43" s="100">
        <v>6078003</v>
      </c>
      <c r="F43" s="101">
        <f t="shared" si="0"/>
        <v>41433994</v>
      </c>
      <c r="H43" s="78">
        <v>16394912</v>
      </c>
      <c r="I43" s="102">
        <f t="shared" si="1"/>
        <v>1839122</v>
      </c>
    </row>
    <row r="44" spans="1:9" s="86" customFormat="1" ht="13.5">
      <c r="A44" s="94" t="s">
        <v>37</v>
      </c>
      <c r="B44" s="94"/>
      <c r="C44" s="99">
        <v>24205029</v>
      </c>
      <c r="D44" s="100">
        <v>27510898</v>
      </c>
      <c r="E44" s="100">
        <v>9170297</v>
      </c>
      <c r="F44" s="101">
        <f t="shared" si="0"/>
        <v>60886224</v>
      </c>
      <c r="H44" s="78">
        <v>25090627</v>
      </c>
      <c r="I44" s="102">
        <f t="shared" si="1"/>
        <v>2420271</v>
      </c>
    </row>
    <row r="45" spans="1:9" s="86" customFormat="1" ht="13.5">
      <c r="A45" s="94" t="s">
        <v>38</v>
      </c>
      <c r="B45" s="94"/>
      <c r="C45" s="99">
        <v>7549152</v>
      </c>
      <c r="D45" s="100">
        <v>7775163</v>
      </c>
      <c r="E45" s="100">
        <v>2591712</v>
      </c>
      <c r="F45" s="101">
        <f t="shared" si="0"/>
        <v>17916027</v>
      </c>
      <c r="H45" s="78">
        <v>7356163</v>
      </c>
      <c r="I45" s="102">
        <f t="shared" si="1"/>
        <v>419000</v>
      </c>
    </row>
    <row r="46" spans="1:9" s="86" customFormat="1" ht="13.5">
      <c r="A46" s="94" t="s">
        <v>39</v>
      </c>
      <c r="B46" s="94"/>
      <c r="C46" s="99">
        <v>8298994</v>
      </c>
      <c r="D46" s="100">
        <v>8690055</v>
      </c>
      <c r="E46" s="100">
        <v>2896675</v>
      </c>
      <c r="F46" s="101">
        <f t="shared" si="0"/>
        <v>19885724</v>
      </c>
      <c r="H46" s="78">
        <v>8718413</v>
      </c>
      <c r="I46" s="102">
        <f t="shared" si="1"/>
        <v>-28358</v>
      </c>
    </row>
    <row r="47" spans="1:9" s="86" customFormat="1" ht="13.5">
      <c r="A47" s="94" t="s">
        <v>40</v>
      </c>
      <c r="B47" s="94"/>
      <c r="C47" s="99">
        <v>2251691</v>
      </c>
      <c r="D47" s="100">
        <v>1867677</v>
      </c>
      <c r="E47" s="100">
        <v>622554</v>
      </c>
      <c r="F47" s="101">
        <f t="shared" si="0"/>
        <v>4741922</v>
      </c>
      <c r="H47" s="78">
        <v>1774962</v>
      </c>
      <c r="I47" s="102">
        <f t="shared" si="1"/>
        <v>92715</v>
      </c>
    </row>
    <row r="48" spans="1:9" s="86" customFormat="1" ht="13.5">
      <c r="A48" s="94" t="s">
        <v>41</v>
      </c>
      <c r="B48" s="94"/>
      <c r="C48" s="99">
        <v>2059328</v>
      </c>
      <c r="D48" s="100">
        <v>2347653</v>
      </c>
      <c r="E48" s="100">
        <v>782545</v>
      </c>
      <c r="F48" s="101">
        <f t="shared" si="0"/>
        <v>5189526</v>
      </c>
      <c r="H48" s="78">
        <v>2266346</v>
      </c>
      <c r="I48" s="102">
        <f t="shared" si="1"/>
        <v>81307</v>
      </c>
    </row>
    <row r="49" spans="1:9" s="86" customFormat="1" ht="13.5">
      <c r="A49" s="94" t="s">
        <v>42</v>
      </c>
      <c r="B49" s="94"/>
      <c r="C49" s="99">
        <v>1541551</v>
      </c>
      <c r="D49" s="100">
        <v>1415892</v>
      </c>
      <c r="E49" s="100">
        <v>471959</v>
      </c>
      <c r="F49" s="101">
        <f t="shared" si="0"/>
        <v>3429402</v>
      </c>
      <c r="H49" s="78">
        <v>1188254</v>
      </c>
      <c r="I49" s="102">
        <f t="shared" si="1"/>
        <v>227638</v>
      </c>
    </row>
    <row r="50" spans="1:9" s="86" customFormat="1" ht="13.5">
      <c r="A50" s="94" t="s">
        <v>43</v>
      </c>
      <c r="B50" s="94"/>
      <c r="C50" s="99">
        <v>9334411</v>
      </c>
      <c r="D50" s="100">
        <v>9524364</v>
      </c>
      <c r="E50" s="100">
        <v>3174782</v>
      </c>
      <c r="F50" s="101">
        <f t="shared" si="0"/>
        <v>22033557</v>
      </c>
      <c r="H50" s="78">
        <v>9016048</v>
      </c>
      <c r="I50" s="102">
        <f t="shared" si="1"/>
        <v>508316</v>
      </c>
    </row>
    <row r="51" spans="1:9" s="86" customFormat="1" ht="13.5">
      <c r="A51" s="94" t="s">
        <v>44</v>
      </c>
      <c r="B51" s="94"/>
      <c r="C51" s="99">
        <v>2122320</v>
      </c>
      <c r="D51" s="100">
        <v>2264903</v>
      </c>
      <c r="E51" s="100">
        <v>754964</v>
      </c>
      <c r="F51" s="101">
        <f t="shared" si="0"/>
        <v>5142187</v>
      </c>
      <c r="H51" s="78">
        <v>2327606</v>
      </c>
      <c r="I51" s="102">
        <f t="shared" si="1"/>
        <v>-62703</v>
      </c>
    </row>
    <row r="52" spans="1:9" s="86" customFormat="1" ht="13.5">
      <c r="A52" s="94" t="s">
        <v>45</v>
      </c>
      <c r="B52" s="94"/>
      <c r="C52" s="99">
        <v>3884205</v>
      </c>
      <c r="D52" s="100">
        <v>3627699</v>
      </c>
      <c r="E52" s="100">
        <v>1209227</v>
      </c>
      <c r="F52" s="101">
        <f t="shared" si="0"/>
        <v>8721131</v>
      </c>
      <c r="H52" s="78">
        <v>3356983</v>
      </c>
      <c r="I52" s="102">
        <f t="shared" si="1"/>
        <v>270716</v>
      </c>
    </row>
    <row r="53" spans="1:9" s="86" customFormat="1" ht="13.5">
      <c r="A53" s="94" t="s">
        <v>46</v>
      </c>
      <c r="B53" s="94"/>
      <c r="C53" s="99">
        <v>14156</v>
      </c>
      <c r="D53" s="100">
        <v>10612</v>
      </c>
      <c r="E53" s="100">
        <v>3534</v>
      </c>
      <c r="F53" s="101">
        <f t="shared" si="0"/>
        <v>28302</v>
      </c>
      <c r="H53" s="78">
        <v>12628</v>
      </c>
      <c r="I53" s="102">
        <f t="shared" si="1"/>
        <v>-2016</v>
      </c>
    </row>
    <row r="54" spans="1:9" s="86" customFormat="1" ht="13.5">
      <c r="A54" s="94" t="s">
        <v>47</v>
      </c>
      <c r="B54" s="94"/>
      <c r="C54" s="99">
        <v>629713</v>
      </c>
      <c r="D54" s="100">
        <v>498787</v>
      </c>
      <c r="E54" s="100">
        <v>166252</v>
      </c>
      <c r="F54" s="101">
        <f t="shared" si="0"/>
        <v>1294752</v>
      </c>
      <c r="H54" s="78">
        <v>410919</v>
      </c>
      <c r="I54" s="102">
        <f t="shared" si="1"/>
        <v>87868</v>
      </c>
    </row>
    <row r="55" spans="1:9" s="86" customFormat="1" ht="13.5">
      <c r="A55" s="94" t="s">
        <v>48</v>
      </c>
      <c r="B55" s="94"/>
      <c r="C55" s="99">
        <v>1727769</v>
      </c>
      <c r="D55" s="100">
        <v>1673729</v>
      </c>
      <c r="E55" s="100">
        <v>557901</v>
      </c>
      <c r="F55" s="101">
        <f t="shared" si="0"/>
        <v>3959399</v>
      </c>
      <c r="H55" s="78">
        <v>1648361</v>
      </c>
      <c r="I55" s="102">
        <f t="shared" si="1"/>
        <v>25368</v>
      </c>
    </row>
    <row r="56" spans="1:9" s="86" customFormat="1" ht="13.5">
      <c r="A56" s="94" t="s">
        <v>49</v>
      </c>
      <c r="B56" s="94"/>
      <c r="C56" s="99">
        <v>1975109</v>
      </c>
      <c r="D56" s="100">
        <v>3680261</v>
      </c>
      <c r="E56" s="100">
        <v>1226747</v>
      </c>
      <c r="F56" s="101">
        <f t="shared" si="0"/>
        <v>6882117</v>
      </c>
      <c r="H56" s="78">
        <v>3737436</v>
      </c>
      <c r="I56" s="102">
        <f t="shared" si="1"/>
        <v>-57175</v>
      </c>
    </row>
    <row r="57" spans="1:9" s="86" customFormat="1" ht="13.5">
      <c r="A57" s="94" t="s">
        <v>50</v>
      </c>
      <c r="B57" s="94"/>
      <c r="C57" s="99">
        <v>4754207</v>
      </c>
      <c r="D57" s="100">
        <v>3782839</v>
      </c>
      <c r="E57" s="100">
        <v>1260943</v>
      </c>
      <c r="F57" s="101">
        <f t="shared" si="0"/>
        <v>9797989</v>
      </c>
      <c r="H57" s="78">
        <v>3777498</v>
      </c>
      <c r="I57" s="102">
        <f t="shared" si="1"/>
        <v>5341</v>
      </c>
    </row>
    <row r="58" spans="1:9" s="86" customFormat="1" ht="13.5">
      <c r="A58" s="94" t="s">
        <v>51</v>
      </c>
      <c r="B58" s="94"/>
      <c r="C58" s="99">
        <v>1343470</v>
      </c>
      <c r="D58" s="100">
        <v>1399030</v>
      </c>
      <c r="E58" s="100">
        <v>466342</v>
      </c>
      <c r="F58" s="101">
        <f t="shared" si="0"/>
        <v>3208842</v>
      </c>
      <c r="H58" s="78">
        <v>1305582</v>
      </c>
      <c r="I58" s="102">
        <f t="shared" si="1"/>
        <v>93448</v>
      </c>
    </row>
    <row r="59" spans="1:9" s="86" customFormat="1" ht="13.5">
      <c r="A59" s="94" t="s">
        <v>52</v>
      </c>
      <c r="B59" s="94"/>
      <c r="C59" s="99">
        <v>1240598</v>
      </c>
      <c r="D59" s="100">
        <v>1136725</v>
      </c>
      <c r="E59" s="100">
        <v>378902</v>
      </c>
      <c r="F59" s="101">
        <f t="shared" si="0"/>
        <v>2756225</v>
      </c>
      <c r="H59" s="78">
        <v>889483</v>
      </c>
      <c r="I59" s="102">
        <f t="shared" si="1"/>
        <v>247242</v>
      </c>
    </row>
    <row r="60" spans="1:9" s="86" customFormat="1" ht="13.5">
      <c r="A60" s="94" t="s">
        <v>53</v>
      </c>
      <c r="B60" s="94"/>
      <c r="C60" s="99">
        <v>144653</v>
      </c>
      <c r="D60" s="100">
        <v>113409</v>
      </c>
      <c r="E60" s="100">
        <v>37791</v>
      </c>
      <c r="F60" s="101">
        <f t="shared" si="0"/>
        <v>295853</v>
      </c>
      <c r="H60" s="78">
        <v>108999</v>
      </c>
      <c r="I60" s="102">
        <f t="shared" si="1"/>
        <v>4410</v>
      </c>
    </row>
    <row r="61" spans="1:9" s="86" customFormat="1" ht="13.5">
      <c r="A61" s="94" t="s">
        <v>54</v>
      </c>
      <c r="B61" s="94"/>
      <c r="C61" s="99">
        <v>6337059</v>
      </c>
      <c r="D61" s="100">
        <v>4948880</v>
      </c>
      <c r="E61" s="100">
        <v>1649622</v>
      </c>
      <c r="F61" s="101">
        <f t="shared" si="0"/>
        <v>12935561</v>
      </c>
      <c r="H61" s="78">
        <v>4678593</v>
      </c>
      <c r="I61" s="102">
        <f t="shared" si="1"/>
        <v>270287</v>
      </c>
    </row>
    <row r="62" spans="1:9" s="86" customFormat="1" ht="13.5">
      <c r="A62" s="94" t="s">
        <v>55</v>
      </c>
      <c r="B62" s="94"/>
      <c r="C62" s="99">
        <v>680567</v>
      </c>
      <c r="D62" s="100">
        <v>611369</v>
      </c>
      <c r="E62" s="100">
        <v>203782</v>
      </c>
      <c r="F62" s="101">
        <f t="shared" si="0"/>
        <v>1495718</v>
      </c>
      <c r="H62" s="78">
        <v>521585</v>
      </c>
      <c r="I62" s="102">
        <f t="shared" si="1"/>
        <v>89784</v>
      </c>
    </row>
    <row r="63" spans="1:9" s="86" customFormat="1" ht="13.5">
      <c r="A63" s="94" t="s">
        <v>56</v>
      </c>
      <c r="B63" s="94"/>
      <c r="C63" s="99">
        <v>2385771</v>
      </c>
      <c r="D63" s="100">
        <v>3148210</v>
      </c>
      <c r="E63" s="100">
        <v>1049397</v>
      </c>
      <c r="F63" s="101">
        <f t="shared" si="0"/>
        <v>6583378</v>
      </c>
      <c r="H63" s="78">
        <v>2786162</v>
      </c>
      <c r="I63" s="102">
        <f t="shared" si="1"/>
        <v>362048</v>
      </c>
    </row>
    <row r="64" spans="1:9" s="86" customFormat="1" ht="13.5">
      <c r="A64" s="94" t="s">
        <v>57</v>
      </c>
      <c r="B64" s="94"/>
      <c r="C64" s="99">
        <v>3640171</v>
      </c>
      <c r="D64" s="100">
        <v>2889265</v>
      </c>
      <c r="E64" s="100">
        <v>963085</v>
      </c>
      <c r="F64" s="101">
        <f t="shared" si="0"/>
        <v>7492521</v>
      </c>
      <c r="H64" s="78">
        <v>2559456</v>
      </c>
      <c r="I64" s="102">
        <f t="shared" si="1"/>
        <v>329809</v>
      </c>
    </row>
    <row r="65" spans="1:9" s="86" customFormat="1" ht="13.5">
      <c r="A65" s="94" t="s">
        <v>58</v>
      </c>
      <c r="B65" s="94"/>
      <c r="C65" s="99">
        <v>1294010</v>
      </c>
      <c r="D65" s="100">
        <v>2316583</v>
      </c>
      <c r="E65" s="100">
        <v>772189</v>
      </c>
      <c r="F65" s="101">
        <f t="shared" si="0"/>
        <v>4382782</v>
      </c>
      <c r="H65" s="78">
        <v>2210148</v>
      </c>
      <c r="I65" s="102">
        <f t="shared" si="1"/>
        <v>106435</v>
      </c>
    </row>
    <row r="66" spans="1:9" s="86" customFormat="1" ht="13.5">
      <c r="A66" s="94"/>
      <c r="B66" s="94"/>
      <c r="C66" s="103"/>
      <c r="D66" s="104"/>
      <c r="E66" s="104"/>
      <c r="F66" s="105"/>
      <c r="H66" s="78"/>
      <c r="I66" s="102"/>
    </row>
    <row r="67" spans="1:9" ht="13.5" thickBot="1">
      <c r="A67" s="21" t="s">
        <v>59</v>
      </c>
      <c r="B67" s="11"/>
      <c r="C67" s="13">
        <f>SUM(C8:C66)</f>
        <v>314604784</v>
      </c>
      <c r="D67" s="14">
        <f>SUM(D8:D66)</f>
        <v>329603142</v>
      </c>
      <c r="E67" s="14">
        <f>SUM(E8:E66)</f>
        <v>109867379</v>
      </c>
      <c r="F67" s="15">
        <f>SUM(F8:F66)</f>
        <v>754075305</v>
      </c>
      <c r="H67" s="38">
        <f>SUM(H8:H66)</f>
        <v>309443850</v>
      </c>
      <c r="I67" s="26">
        <f>SUM(I8:I66)</f>
        <v>20159292</v>
      </c>
    </row>
    <row r="68" spans="3:5" ht="12.75">
      <c r="C68" s="32">
        <f>ROUND(C67/$F$67,4)</f>
        <v>0.4172</v>
      </c>
      <c r="D68" s="32">
        <f>ROUND(D67/$F$67,4)</f>
        <v>0.4371</v>
      </c>
      <c r="E68" s="32">
        <f>ROUND(E67/$F$67,4)</f>
        <v>0.1457</v>
      </c>
    </row>
    <row r="70" spans="3:6" ht="12.75">
      <c r="C70" s="28" t="s">
        <v>88</v>
      </c>
      <c r="D70" s="3"/>
      <c r="E70" s="28"/>
      <c r="F70" s="29"/>
    </row>
    <row r="71" spans="3:6" ht="12.75">
      <c r="C71" s="30">
        <v>117</v>
      </c>
      <c r="D71" s="30" t="s">
        <v>89</v>
      </c>
      <c r="E71" s="31" t="s">
        <v>90</v>
      </c>
      <c r="F71" s="3"/>
    </row>
    <row r="72" spans="3:6" ht="12.75">
      <c r="C72" s="30">
        <v>118</v>
      </c>
      <c r="D72" s="30" t="s">
        <v>91</v>
      </c>
      <c r="E72" s="31" t="s">
        <v>92</v>
      </c>
      <c r="F72" s="29"/>
    </row>
    <row r="73" spans="3:6" ht="12.75">
      <c r="C73" s="30">
        <v>123</v>
      </c>
      <c r="D73" s="30" t="s">
        <v>89</v>
      </c>
      <c r="E73" s="31" t="s">
        <v>93</v>
      </c>
      <c r="F73" s="29"/>
    </row>
  </sheetData>
  <sheetProtection/>
  <mergeCells count="2">
    <mergeCell ref="C3:F3"/>
    <mergeCell ref="C4:F4"/>
  </mergeCells>
  <printOptions horizontalCentered="1"/>
  <pageMargins left="0.25" right="0" top="0.5" bottom="0.35" header="0" footer="0"/>
  <pageSetup fitToHeight="1" fitToWidth="1" horizontalDpi="600" verticalDpi="600" orientation="portrait" scale="78" r:id="rId1"/>
  <headerFooter alignWithMargins="0">
    <oddFooter>&amp;L&amp;Z&amp;F&amp;A&amp;R&amp;D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4" sqref="E14"/>
    </sheetView>
  </sheetViews>
  <sheetFormatPr defaultColWidth="9.140625" defaultRowHeight="12.75"/>
  <sheetData>
    <row r="1" ht="15">
      <c r="A1" s="33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spans="2:12" ht="12.75">
      <c r="B6" s="68" t="s">
        <v>101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s="86" customFormat="1" ht="13.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="86" customFormat="1" ht="13.5">
      <c r="A8" s="86" t="s">
        <v>99</v>
      </c>
    </row>
    <row r="9" s="86" customFormat="1" ht="13.5">
      <c r="A9" s="86" t="s">
        <v>100</v>
      </c>
    </row>
    <row r="10" s="86" customFormat="1" ht="13.5">
      <c r="A10" s="86" t="s">
        <v>102</v>
      </c>
    </row>
    <row r="11" s="86" customFormat="1" ht="13.5">
      <c r="B11" s="86" t="s">
        <v>103</v>
      </c>
    </row>
    <row r="12" s="86" customFormat="1" ht="13.5">
      <c r="B12" s="86" t="s">
        <v>104</v>
      </c>
    </row>
    <row r="13" s="86" customFormat="1" ht="13.5">
      <c r="A13" s="86" t="s">
        <v>107</v>
      </c>
    </row>
    <row r="14" s="86" customFormat="1" ht="13.5">
      <c r="A14" s="86" t="s">
        <v>108</v>
      </c>
    </row>
    <row r="15" s="86" customFormat="1" ht="13.5">
      <c r="B15" s="86" t="s">
        <v>103</v>
      </c>
    </row>
    <row r="16" spans="2:12" s="86" customFormat="1" ht="13.5">
      <c r="B16" s="87" t="s">
        <v>109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86" customFormat="1" ht="13.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="86" customFormat="1" ht="13.5"/>
    <row r="19" s="86" customFormat="1" ht="13.5"/>
    <row r="20" s="86" customFormat="1" ht="13.5"/>
    <row r="21" s="86" customFormat="1" ht="13.5"/>
    <row r="22" s="86" customFormat="1" ht="13.5"/>
    <row r="23" s="86" customFormat="1" ht="13.5"/>
    <row r="24" s="86" customFormat="1" ht="13.5"/>
    <row r="25" s="86" customFormat="1" ht="13.5"/>
    <row r="26" s="86" customFormat="1" ht="13.5"/>
    <row r="27" s="86" customFormat="1" ht="13.5"/>
    <row r="28" s="86" customFormat="1" ht="13.5"/>
    <row r="29" s="86" customFormat="1" ht="13.5"/>
    <row r="30" s="86" customFormat="1" ht="13.5"/>
    <row r="31" s="86" customFormat="1" ht="13.5"/>
    <row r="32" s="86" customFormat="1" ht="13.5"/>
    <row r="33" s="86" customFormat="1" ht="13.5"/>
    <row r="34" s="86" customFormat="1" ht="13.5"/>
    <row r="35" s="86" customFormat="1" ht="13.5"/>
    <row r="36" s="86" customFormat="1" ht="13.5"/>
    <row r="37" s="86" customFormat="1" ht="13.5"/>
    <row r="38" s="86" customFormat="1" ht="13.5"/>
    <row r="39" s="86" customFormat="1" ht="13.5"/>
    <row r="40" s="86" customFormat="1" ht="13.5"/>
    <row r="41" s="86" customFormat="1" ht="13.5"/>
    <row r="42" s="86" customFormat="1" ht="13.5"/>
    <row r="43" s="86" customFormat="1" ht="13.5"/>
    <row r="44" s="86" customFormat="1" ht="13.5"/>
    <row r="45" s="86" customFormat="1" ht="13.5"/>
    <row r="46" s="86" customFormat="1" ht="13.5"/>
    <row r="47" s="86" customFormat="1" ht="13.5"/>
    <row r="48" s="86" customFormat="1" ht="13.5"/>
    <row r="49" s="86" customFormat="1" ht="13.5"/>
    <row r="50" s="86" customFormat="1" ht="13.5"/>
    <row r="51" s="86" customFormat="1" ht="13.5"/>
    <row r="52" s="86" customFormat="1" ht="13.5"/>
    <row r="53" s="86" customFormat="1" ht="13.5"/>
    <row r="54" s="86" customFormat="1" ht="13.5"/>
    <row r="55" s="86" customFormat="1" ht="13.5"/>
    <row r="56" s="86" customFormat="1" ht="13.5"/>
    <row r="57" s="86" customFormat="1" ht="13.5"/>
    <row r="58" s="86" customFormat="1" ht="13.5"/>
    <row r="59" s="86" customFormat="1" ht="13.5"/>
    <row r="60" s="86" customFormat="1" ht="13.5"/>
    <row r="61" s="86" customFormat="1" ht="13.5"/>
    <row r="62" s="86" customFormat="1" ht="13.5"/>
    <row r="63" s="86" customFormat="1" ht="13.5"/>
    <row r="64" s="86" customFormat="1" ht="13.5"/>
    <row r="65" s="86" customFormat="1" ht="13.5"/>
    <row r="66" s="86" customFormat="1" ht="13.5"/>
  </sheetData>
  <sheetProtection/>
  <mergeCells count="2">
    <mergeCell ref="B16:L17"/>
    <mergeCell ref="B6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2010-03-23T19:56:32Z</cp:lastPrinted>
  <dcterms:created xsi:type="dcterms:W3CDTF">2008-02-27T00:16:15Z</dcterms:created>
  <dcterms:modified xsi:type="dcterms:W3CDTF">2010-08-18T20:21:36Z</dcterms:modified>
  <cp:category/>
  <cp:version/>
  <cp:contentType/>
  <cp:contentStatus/>
</cp:coreProperties>
</file>