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654" activeTab="2"/>
  </bookViews>
  <sheets>
    <sheet name="CWS GROWTH CALCULATION" sheetId="1" r:id="rId1"/>
    <sheet name="CWS Expenditures" sheetId="2" r:id="rId2"/>
    <sheet name="EA TANF Expenditures" sheetId="3" r:id="rId3"/>
    <sheet name="List of Codes" sheetId="4" r:id="rId4"/>
  </sheets>
  <externalReferences>
    <externalReference r:id="rId7"/>
  </externalReferences>
  <definedNames>
    <definedName name="_xlnm.Print_Area" localSheetId="1">'CWS Expenditures'!$A$1:$S$114</definedName>
    <definedName name="_xlnm.Print_Area" localSheetId="0">'CWS GROWTH CALCULATION'!$A$1:$L$67</definedName>
    <definedName name="_xlnm.Print_Area" localSheetId="2">'EA TANF Expenditures'!$A$1:$S$75</definedName>
    <definedName name="_xlnm.Print_Area" localSheetId="3">'List of Codes'!$A$1:$D$47</definedName>
  </definedNames>
  <calcPr fullCalcOnLoad="1"/>
</workbook>
</file>

<file path=xl/sharedStrings.xml><?xml version="1.0" encoding="utf-8"?>
<sst xmlns="http://schemas.openxmlformats.org/spreadsheetml/2006/main" count="655" uniqueCount="292">
  <si>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</si>
  <si>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</si>
  <si>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</si>
  <si>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</si>
  <si>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</si>
  <si>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</si>
  <si>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</si>
  <si>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</si>
  <si>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</si>
  <si>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</si>
  <si>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</si>
  <si>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</si>
  <si>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</si>
  <si>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</si>
  <si>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</si>
  <si>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</si>
  <si>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</si>
  <si>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</si>
  <si>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</si>
  <si>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</si>
  <si>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</si>
  <si>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</si>
  <si>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</si>
  <si>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</si>
  <si>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</si>
  <si>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</si>
  <si>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</si>
  <si>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</si>
  <si>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</si>
  <si>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PLUMAS</t>
  </si>
  <si>
    <t>RIVERSIDE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</si>
  <si>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</si>
  <si>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</si>
  <si>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</si>
  <si>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</si>
  <si>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</si>
  <si>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</si>
  <si>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</si>
  <si>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</si>
  <si>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</si>
  <si>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</si>
  <si>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</si>
  <si>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</si>
  <si>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</si>
  <si>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</si>
  <si>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</si>
  <si>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</si>
  <si>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</si>
  <si>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</si>
  <si>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</si>
  <si>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</si>
  <si>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</si>
  <si>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</si>
  <si>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</si>
  <si>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LOS ANGELES</t>
  </si>
  <si>
    <t>PLACER</t>
  </si>
  <si>
    <t>SACRAMENTO</t>
  </si>
  <si>
    <t>TOTAL</t>
  </si>
  <si>
    <t>STATE</t>
  </si>
  <si>
    <t>CWS</t>
  </si>
  <si>
    <t>COUNTIES</t>
  </si>
  <si>
    <t>STANSLAUS</t>
  </si>
  <si>
    <t>FEDERAL</t>
  </si>
  <si>
    <t>HEALTH</t>
  </si>
  <si>
    <t>COUNTY</t>
  </si>
  <si>
    <t>004</t>
  </si>
  <si>
    <t>(50/35/15)</t>
  </si>
  <si>
    <t>007</t>
  </si>
  <si>
    <t>077</t>
  </si>
  <si>
    <t>(0/70/30)</t>
  </si>
  <si>
    <t>088</t>
  </si>
  <si>
    <t>100</t>
  </si>
  <si>
    <t>(0/100/0)</t>
  </si>
  <si>
    <t>107</t>
  </si>
  <si>
    <t>(50/0/50)</t>
  </si>
  <si>
    <t>126</t>
  </si>
  <si>
    <t>136</t>
  </si>
  <si>
    <t>(75/17.5/7.5)</t>
  </si>
  <si>
    <t>176</t>
  </si>
  <si>
    <t>Title IV-E CAP Development (A 6/06) - Incl in CWS CFL Ltr</t>
  </si>
  <si>
    <t>(50/50/0)</t>
  </si>
  <si>
    <t>008</t>
  </si>
  <si>
    <t>024</t>
  </si>
  <si>
    <t>(0/0/100)</t>
  </si>
  <si>
    <t>051</t>
  </si>
  <si>
    <t>089</t>
  </si>
  <si>
    <t>120</t>
  </si>
  <si>
    <t>(100/0/0)</t>
  </si>
  <si>
    <t>122</t>
  </si>
  <si>
    <t>171</t>
  </si>
  <si>
    <t>196</t>
  </si>
  <si>
    <t>596</t>
  </si>
  <si>
    <t>808</t>
  </si>
  <si>
    <t>809</t>
  </si>
  <si>
    <t>694</t>
  </si>
  <si>
    <t>(0/85/15)</t>
  </si>
  <si>
    <t>016</t>
  </si>
  <si>
    <t>Child Welfare Services - Prg Codes used from County Expense Claim</t>
  </si>
  <si>
    <t>110</t>
  </si>
  <si>
    <t>170</t>
  </si>
  <si>
    <t>TANF (85/0/15)</t>
  </si>
  <si>
    <t>EA TANF Codes - Included -- TANF treated as 100% GF:</t>
  </si>
  <si>
    <t>Codes Not included:</t>
  </si>
  <si>
    <t>Overmatch Basic cost moved to CWS Augmentation (GF &amp; County) - code 809</t>
  </si>
  <si>
    <t>Net Growth /</t>
  </si>
  <si>
    <t>Reduction</t>
  </si>
  <si>
    <t>Due to Realign</t>
  </si>
  <si>
    <t>State Share</t>
  </si>
  <si>
    <t>(St Growth/70%)</t>
  </si>
  <si>
    <t>(30%-0% = 30%)</t>
  </si>
  <si>
    <t>30%</t>
  </si>
  <si>
    <t>Expenditures</t>
  </si>
  <si>
    <t>FY 07-08</t>
  </si>
  <si>
    <t>Co Growth/Reduction</t>
  </si>
  <si>
    <t xml:space="preserve"> Due to Realign</t>
  </si>
  <si>
    <t>Non-Fed</t>
  </si>
  <si>
    <t>Non-Fed County %</t>
  </si>
  <si>
    <t>St and Co Share</t>
  </si>
  <si>
    <t>Growth/Reduction</t>
  </si>
  <si>
    <t>Post-Realign.</t>
  </si>
  <si>
    <t>DIFFERENCES</t>
  </si>
  <si>
    <t>TOTAL CWS EXPENDITURES</t>
  </si>
  <si>
    <t>TOTAL CWS EA TANF EXPENDITURES</t>
  </si>
  <si>
    <t>CWS Expenditures</t>
  </si>
  <si>
    <t>EA TANF Expenditures</t>
  </si>
  <si>
    <t>009</t>
  </si>
  <si>
    <t>010</t>
  </si>
  <si>
    <t>012</t>
  </si>
  <si>
    <t>014</t>
  </si>
  <si>
    <t>017</t>
  </si>
  <si>
    <t>018</t>
  </si>
  <si>
    <t>019</t>
  </si>
  <si>
    <t>043</t>
  </si>
  <si>
    <t>057</t>
  </si>
  <si>
    <t>058</t>
  </si>
  <si>
    <t>105</t>
  </si>
  <si>
    <t>106</t>
  </si>
  <si>
    <t>134</t>
  </si>
  <si>
    <t>138</t>
  </si>
  <si>
    <t>143</t>
  </si>
  <si>
    <t>144</t>
  </si>
  <si>
    <t>145</t>
  </si>
  <si>
    <t>147</t>
  </si>
  <si>
    <t>148</t>
  </si>
  <si>
    <t>154</t>
  </si>
  <si>
    <t>164</t>
  </si>
  <si>
    <t>197</t>
  </si>
  <si>
    <t>198</t>
  </si>
  <si>
    <t>358</t>
  </si>
  <si>
    <t>359</t>
  </si>
  <si>
    <t>513</t>
  </si>
  <si>
    <t>520</t>
  </si>
  <si>
    <t>528</t>
  </si>
  <si>
    <t>529</t>
  </si>
  <si>
    <t>530</t>
  </si>
  <si>
    <t>536</t>
  </si>
  <si>
    <t>544</t>
  </si>
  <si>
    <t>556</t>
  </si>
  <si>
    <t>557</t>
  </si>
  <si>
    <t>558</t>
  </si>
  <si>
    <t>575</t>
  </si>
  <si>
    <t>578</t>
  </si>
  <si>
    <t>595</t>
  </si>
  <si>
    <t>598</t>
  </si>
  <si>
    <t>695</t>
  </si>
  <si>
    <t>701</t>
  </si>
  <si>
    <t>707</t>
  </si>
  <si>
    <t>709</t>
  </si>
  <si>
    <t>710</t>
  </si>
  <si>
    <t>Excluded Codes</t>
  </si>
  <si>
    <t>CWS-SPMP</t>
  </si>
  <si>
    <t>CWS/CMS Staff Development</t>
  </si>
  <si>
    <t>Probation PQCR (A 09/05)</t>
  </si>
  <si>
    <t>Relative/Non-Relative Home</t>
  </si>
  <si>
    <t>Shasta's Child Prog. Consortia Nonfed</t>
  </si>
  <si>
    <t>SUO - Group Home Monthly Visits</t>
  </si>
  <si>
    <t>CWS Basic Nonfederal (A 09/06)</t>
  </si>
  <si>
    <t>PQCR (A 09/04)</t>
  </si>
  <si>
    <t>SUO-PQCR</t>
  </si>
  <si>
    <t>EA-Co Op ESC (1 - 30 Days)</t>
  </si>
  <si>
    <t>EA-CO Op ESC (Over 30 Days)</t>
  </si>
  <si>
    <t>Shasta's Children's Programs Consortia</t>
  </si>
  <si>
    <t>EA-Contracted ESC (1-30 days)</t>
  </si>
  <si>
    <t>EA-Contracted ESC (Over 30 days)</t>
  </si>
  <si>
    <t>CWS-Elig Determination</t>
  </si>
  <si>
    <t>CWS - Health Related</t>
  </si>
  <si>
    <t>CWS - Training</t>
  </si>
  <si>
    <t>CWS - Court Related Act.</t>
  </si>
  <si>
    <t>CWS - Case Mgmt</t>
  </si>
  <si>
    <t>SUO - CWS IV-B (75/17.5/7.5)</t>
  </si>
  <si>
    <t>Title IV-E CAP Develop (A06/06)</t>
  </si>
  <si>
    <t>SUO-EA/IV-E Cost Shift (Funding)</t>
  </si>
  <si>
    <t>SUO - EA CWS Non-fed Basic</t>
  </si>
  <si>
    <t>EA - ER</t>
  </si>
  <si>
    <t>EA - CR</t>
  </si>
  <si>
    <t>SACWIS - M &amp; O</t>
  </si>
  <si>
    <t>CWS - Minor Parent Investigations</t>
  </si>
  <si>
    <t>CWS - Minor Parent Services (AB 908)</t>
  </si>
  <si>
    <t>CWS/CMS Staff Development NonFed</t>
  </si>
  <si>
    <t>CWS Training Admin</t>
  </si>
  <si>
    <t>CWS IV-B Non-fed</t>
  </si>
  <si>
    <t>IV-E Waiver Services (A 09/07)</t>
  </si>
  <si>
    <t>Codes with County Share but Excluded from Realignment</t>
  </si>
  <si>
    <t>Description</t>
  </si>
  <si>
    <t>50 / 35 / 15</t>
  </si>
  <si>
    <t>0 / 0 / 100</t>
  </si>
  <si>
    <t>0 / 70 / 30</t>
  </si>
  <si>
    <t>80 / 35 / 15</t>
  </si>
  <si>
    <t>0 / 75 / 7.5 / 17.5</t>
  </si>
  <si>
    <t>75 / 17.5 / 7.5</t>
  </si>
  <si>
    <t>75 / 15.5 / 7.5</t>
  </si>
  <si>
    <t>Fed / GF / Co / Reimb.</t>
  </si>
  <si>
    <t>SUO-CWS Emergency Relief 70-30</t>
  </si>
  <si>
    <t>SUO - EA Case Mgmt Fed / NonFed - Incl in CWS CFL Ltr</t>
  </si>
  <si>
    <t>EA - Case Mgmt Title IV-E - Incl in CWS CFL Ltr</t>
  </si>
  <si>
    <t>PC</t>
  </si>
  <si>
    <t>85 / 0 / 15</t>
  </si>
  <si>
    <t>0 / 35 / 15 / 50</t>
  </si>
  <si>
    <t>0 / 85 / 15</t>
  </si>
  <si>
    <t>Gomez Grievance Hearings</t>
  </si>
  <si>
    <t>SUO - EA / IV-E Cost Shift -Overmatch  Incl in CWS CFL Ltr</t>
  </si>
  <si>
    <t>FY 08-09</t>
  </si>
  <si>
    <t>CWS EXPENDITURES (Run 4-23-09)</t>
  </si>
  <si>
    <t>CWS BASIC OVERMATCH EXPEND (CODE 808) (Run 4-23-09)</t>
  </si>
  <si>
    <t>PRIOR YEAR</t>
  </si>
  <si>
    <t>FY 07-08 TOTAL</t>
  </si>
  <si>
    <t>DIFFERENCE</t>
  </si>
  <si>
    <t>CWS EA TANF EXPENDITURES (Run 4-24-09)</t>
  </si>
  <si>
    <t>CWS EA TANF Overmatch Expend (code 196) (Run 4-24-09)</t>
  </si>
  <si>
    <t>FY 2008-09 CWS EA TANF EXPENDITURES</t>
  </si>
  <si>
    <t>FY 2008-09 CWS EXPENDITURES</t>
  </si>
  <si>
    <t>FY 2009-10 CWS GROWTH CALCULATION</t>
  </si>
  <si>
    <t>FY 09-10</t>
  </si>
  <si>
    <t>CWS Basic</t>
  </si>
  <si>
    <t>EA TANF</t>
  </si>
  <si>
    <t>50 / 50 / 0</t>
  </si>
  <si>
    <t>0 / 100 / 0</t>
  </si>
  <si>
    <t>531</t>
  </si>
  <si>
    <t>EA - Case Mgmt</t>
  </si>
  <si>
    <t>Title IV-E Waiver Evaluation</t>
  </si>
  <si>
    <t>50/35/15</t>
  </si>
  <si>
    <t>50/0/50</t>
  </si>
  <si>
    <t>0/35/15/50</t>
  </si>
  <si>
    <t>Replaces 695 - EA Case Management</t>
  </si>
  <si>
    <t>0/85/15</t>
  </si>
  <si>
    <t>Gomez Grievance Hearnings</t>
  </si>
  <si>
    <t>Realignment Codes for FY 08-09 Expenditures</t>
  </si>
  <si>
    <r>
      <t>CWS EA TANF EXPENDITURES</t>
    </r>
    <r>
      <rPr>
        <i/>
        <sz val="10"/>
        <color indexed="8"/>
        <rFont val="Franklin Gothic Book"/>
        <family val="2"/>
      </rPr>
      <t xml:space="preserve"> (Run 2-23-10)</t>
    </r>
  </si>
  <si>
    <r>
      <t>CWS EA TANF Overmatch Expend (code</t>
    </r>
    <r>
      <rPr>
        <b/>
        <sz val="10"/>
        <color indexed="10"/>
        <rFont val="Franklin Gothic Book"/>
        <family val="2"/>
      </rPr>
      <t xml:space="preserve"> 196</t>
    </r>
    <r>
      <rPr>
        <b/>
        <sz val="10"/>
        <color indexed="8"/>
        <rFont val="Franklin Gothic Book"/>
        <family val="2"/>
      </rPr>
      <t>)</t>
    </r>
    <r>
      <rPr>
        <i/>
        <sz val="10"/>
        <color indexed="8"/>
        <rFont val="Franklin Gothic Book"/>
        <family val="2"/>
      </rPr>
      <t xml:space="preserve"> (Run 2-23-10)</t>
    </r>
  </si>
  <si>
    <r>
      <t>EA-CO OP-ESC (1-30 days) -</t>
    </r>
    <r>
      <rPr>
        <i/>
        <sz val="10"/>
        <rFont val="Franklin Gothic Book"/>
        <family val="2"/>
      </rPr>
      <t xml:space="preserve"> Incl in CWS CFL Ltr</t>
    </r>
  </si>
  <si>
    <r>
      <t>EA-Contracted-ESC (1-30 days) -</t>
    </r>
    <r>
      <rPr>
        <i/>
        <sz val="10"/>
        <rFont val="Franklin Gothic Book"/>
        <family val="2"/>
      </rPr>
      <t xml:space="preserve"> Incl in CWS CFL Ltr</t>
    </r>
  </si>
  <si>
    <r>
      <t>EA-ER -</t>
    </r>
    <r>
      <rPr>
        <i/>
        <sz val="10"/>
        <rFont val="Franklin Gothic Book"/>
        <family val="2"/>
      </rPr>
      <t xml:space="preserve"> Incl in CWS CFL Ltr</t>
    </r>
  </si>
  <si>
    <r>
      <t xml:space="preserve">EA-Crisis Resolution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</si>
  <si>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EA / IV-E Cost Shift -Overmatch  </t>
    </r>
    <r>
      <rPr>
        <i/>
        <sz val="10"/>
        <rFont val="Franklin Gothic Book"/>
        <family val="2"/>
      </rPr>
      <t>Incl in CWS CFL Ltr</t>
    </r>
  </si>
  <si>
    <r>
      <t>CWS EXPENDITURES</t>
    </r>
    <r>
      <rPr>
        <i/>
        <sz val="10"/>
        <color indexed="8"/>
        <rFont val="Franklin Gothic Book"/>
        <family val="2"/>
      </rPr>
      <t xml:space="preserve"> (Run 4-8-10)</t>
    </r>
  </si>
  <si>
    <r>
      <t>CWS BASIC OVERMATCH EXPEND (</t>
    </r>
    <r>
      <rPr>
        <b/>
        <sz val="10"/>
        <color indexed="10"/>
        <rFont val="Franklin Gothic Book"/>
        <family val="2"/>
      </rPr>
      <t>CODE 808</t>
    </r>
    <r>
      <rPr>
        <b/>
        <sz val="10"/>
        <color indexed="8"/>
        <rFont val="Franklin Gothic Book"/>
        <family val="2"/>
      </rPr>
      <t>)</t>
    </r>
    <r>
      <rPr>
        <i/>
        <sz val="10"/>
        <color indexed="8"/>
        <rFont val="Franklin Gothic Book"/>
        <family val="2"/>
      </rPr>
      <t xml:space="preserve"> (Run 2-23-10)</t>
    </r>
  </si>
  <si>
    <r>
      <t xml:space="preserve">Probation PQCR (A 9/05) - </t>
    </r>
    <r>
      <rPr>
        <i/>
        <sz val="10"/>
        <rFont val="Franklin Gothic Book"/>
        <family val="2"/>
      </rPr>
      <t>Incl in CWS CFL Ltr</t>
    </r>
  </si>
  <si>
    <r>
      <t xml:space="preserve">Relative / Non-Relative Hm Apprvls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</si>
  <si>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Shasta Children's Prg Consortia NF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</si>
  <si>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Group Hm Monthly Visits CWS - </t>
    </r>
    <r>
      <rPr>
        <i/>
        <sz val="10"/>
        <rFont val="Franklin Gothic Book"/>
        <family val="2"/>
      </rPr>
      <t>Incl in CWS CFL Ltr</t>
    </r>
  </si>
  <si>
    <r>
      <t xml:space="preserve">CWS Basic NonFed (A 9/06) - </t>
    </r>
    <r>
      <rPr>
        <i/>
        <sz val="10"/>
        <rFont val="Franklin Gothic Book"/>
        <family val="2"/>
      </rPr>
      <t>Incl in CWS CFL Ltr</t>
    </r>
  </si>
  <si>
    <r>
      <t xml:space="preserve">PQCR (A 9/04)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</si>
  <si>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PQCR -</t>
    </r>
    <r>
      <rPr>
        <i/>
        <sz val="10"/>
        <rFont val="Franklin Gothic Book"/>
        <family val="2"/>
      </rPr>
      <t xml:space="preserve"> Incl in CWS CFL Ltr</t>
    </r>
  </si>
  <si>
    <r>
      <t xml:space="preserve">Shasta Children's Program Consortia - </t>
    </r>
    <r>
      <rPr>
        <i/>
        <sz val="10"/>
        <rFont val="Franklin Gothic Book"/>
        <family val="2"/>
      </rPr>
      <t>Incl in CWS CFL Ltr</t>
    </r>
  </si>
  <si>
    <r>
      <t xml:space="preserve">CWS SPMP - </t>
    </r>
    <r>
      <rPr>
        <i/>
        <sz val="10"/>
        <rFont val="Franklin Gothic Book"/>
        <family val="2"/>
      </rPr>
      <t>Incl in CWS CFL Ltr</t>
    </r>
  </si>
  <si>
    <r>
      <t>CWS Eligibility Determination -</t>
    </r>
    <r>
      <rPr>
        <i/>
        <sz val="10"/>
        <rFont val="Franklin Gothic Book"/>
        <family val="2"/>
      </rPr>
      <t xml:space="preserve"> Incl in CWS CFL Ltr</t>
    </r>
  </si>
  <si>
    <r>
      <t xml:space="preserve">CWS Health Related - </t>
    </r>
    <r>
      <rPr>
        <i/>
        <sz val="10"/>
        <rFont val="Franklin Gothic Book"/>
        <family val="2"/>
      </rPr>
      <t>Incl in CWS CFL Ltr</t>
    </r>
  </si>
  <si>
    <r>
      <t xml:space="preserve">CWS Training - </t>
    </r>
    <r>
      <rPr>
        <i/>
        <sz val="10"/>
        <rFont val="Franklin Gothic Book"/>
        <family val="2"/>
      </rPr>
      <t>Incl in CWS CFL Ltr</t>
    </r>
  </si>
  <si>
    <r>
      <t xml:space="preserve">CWS Court Related Activities - </t>
    </r>
    <r>
      <rPr>
        <i/>
        <sz val="10"/>
        <rFont val="Franklin Gothic Book"/>
        <family val="2"/>
      </rPr>
      <t>Incl in CWS CFL Ltr</t>
    </r>
  </si>
  <si>
    <r>
      <t xml:space="preserve">CWS Case Management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</si>
  <si>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CWS IV-B (PC 146)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</si>
  <si>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EA CWS Non-Fed Basic - </t>
    </r>
    <r>
      <rPr>
        <i/>
        <sz val="10"/>
        <rFont val="Franklin Gothic Book"/>
        <family val="2"/>
      </rPr>
      <t>Incl in CWS CFL Ltr</t>
    </r>
  </si>
  <si>
    <r>
      <t>EA - Case Mgmt  -</t>
    </r>
    <r>
      <rPr>
        <i/>
        <sz val="10"/>
        <rFont val="Franklin Gothic Book"/>
        <family val="2"/>
      </rPr>
      <t xml:space="preserve"> Incl in CWS CFL Ltr</t>
    </r>
  </si>
  <si>
    <r>
      <t xml:space="preserve">SACWIS-Maintenance and Operations - </t>
    </r>
    <r>
      <rPr>
        <i/>
        <sz val="10"/>
        <rFont val="Franklin Gothic Book"/>
        <family val="2"/>
      </rPr>
      <t>Incl in CWS CFL Ltr</t>
    </r>
  </si>
  <si>
    <r>
      <t>MPI (AB 908) -</t>
    </r>
    <r>
      <rPr>
        <i/>
        <sz val="10"/>
        <rFont val="Franklin Gothic Book"/>
        <family val="2"/>
      </rPr>
      <t xml:space="preserve"> Incl in CWS CFL Ltr</t>
    </r>
  </si>
  <si>
    <r>
      <t>Minor Parent Services -</t>
    </r>
    <r>
      <rPr>
        <i/>
        <sz val="10"/>
        <rFont val="Franklin Gothic Book"/>
        <family val="2"/>
      </rPr>
      <t xml:space="preserve"> Incl in CWS CFL Ltr</t>
    </r>
  </si>
  <si>
    <r>
      <t xml:space="preserve">CWS/CMS Staff Development - </t>
    </r>
    <r>
      <rPr>
        <i/>
        <sz val="10"/>
        <rFont val="Franklin Gothic Book"/>
        <family val="2"/>
      </rPr>
      <t>Incl in CWS CFL Ltr</t>
    </r>
  </si>
  <si>
    <r>
      <t>CWS/CMS Staff Development-Non Federal -</t>
    </r>
    <r>
      <rPr>
        <i/>
        <sz val="10"/>
        <rFont val="Franklin Gothic Book"/>
        <family val="2"/>
      </rPr>
      <t xml:space="preserve"> Incl in CWS CFL Ltr</t>
    </r>
  </si>
  <si>
    <r>
      <t xml:space="preserve">CWS-Training Admin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</si>
  <si>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CWS IV-B NonFed -</t>
    </r>
    <r>
      <rPr>
        <i/>
        <sz val="10"/>
        <rFont val="Franklin Gothic Book"/>
        <family val="2"/>
      </rPr>
      <t xml:space="preserve"> Incl in CWS CFL Ltr</t>
    </r>
  </si>
  <si>
    <r>
      <t>SUO</t>
    </r>
    <r>
      <rPr>
        <sz val="10"/>
        <rFont val="Franklin Gothic Book"/>
        <family val="2"/>
      </rPr>
      <t xml:space="preserve"> - CWS Emergency Relief basic Overmatch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</si>
  <si>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Relative / Non-Relative Hm Apprvls -</t>
    </r>
    <r>
      <rPr>
        <i/>
        <sz val="10"/>
        <rFont val="Franklin Gothic Book"/>
        <family val="2"/>
      </rPr>
      <t xml:space="preserve"> Incl in CWS CFL Ltr</t>
    </r>
  </si>
  <si>
    <r>
      <t>Special Care Incen &amp; Assist Prg (A 9/93) -</t>
    </r>
    <r>
      <rPr>
        <i/>
        <sz val="10"/>
        <rFont val="Franklin Gothic Book"/>
        <family val="2"/>
      </rPr>
      <t xml:space="preserve"> Incl in CWS CFL Ltr</t>
    </r>
  </si>
  <si>
    <r>
      <t>EA-CO OP-ESC Over 30 Days (A 6/94) -</t>
    </r>
    <r>
      <rPr>
        <i/>
        <sz val="10"/>
        <rFont val="Franklin Gothic Book"/>
        <family val="2"/>
      </rPr>
      <t xml:space="preserve"> Incl in CWS CFL Ltr</t>
    </r>
  </si>
  <si>
    <r>
      <t>SUO</t>
    </r>
    <r>
      <rPr>
        <sz val="10"/>
        <rFont val="Franklin Gothic Book"/>
        <family val="2"/>
      </rPr>
      <t xml:space="preserve"> - CWS Augment Title XX O/M (A 9/05) - </t>
    </r>
    <r>
      <rPr>
        <i/>
        <sz val="10"/>
        <rFont val="Franklin Gothic Book"/>
        <family val="2"/>
      </rPr>
      <t>Incl in CWS CFL Ltr</t>
    </r>
  </si>
  <si>
    <r>
      <t xml:space="preserve">SUO </t>
    </r>
    <r>
      <rPr>
        <sz val="10"/>
        <rFont val="Franklin Gothic Book"/>
        <family val="2"/>
      </rPr>
      <t>- CWS Augment SGF -</t>
    </r>
    <r>
      <rPr>
        <i/>
        <sz val="10"/>
        <rFont val="Franklin Gothic Book"/>
        <family val="2"/>
      </rPr>
      <t xml:space="preserve"> Incl in CWS CFL Ltr</t>
    </r>
  </si>
  <si>
    <r>
      <t xml:space="preserve">EA-Contracted-ESC Over 30 Days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</si>
  <si>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CWS Augmentation Overmatch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</si>
  <si>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CWS Title XX to Ledgers - </t>
    </r>
    <r>
      <rPr>
        <i/>
        <sz val="10"/>
        <rFont val="Franklin Gothic Book"/>
        <family val="2"/>
      </rPr>
      <t>Incl in CWS CFL Ltr</t>
    </r>
  </si>
  <si>
    <r>
      <t>SUO</t>
    </r>
    <r>
      <rPr>
        <sz val="10"/>
        <rFont val="Franklin Gothic Book"/>
        <family val="2"/>
      </rPr>
      <t xml:space="preserve"> - CWS Background Check (NonFed) - </t>
    </r>
    <r>
      <rPr>
        <i/>
        <sz val="10"/>
        <rFont val="Franklin Gothic Book"/>
        <family val="2"/>
      </rPr>
      <t>Incl in CWS CFL Ltr</t>
    </r>
  </si>
  <si>
    <r>
      <t>CWS/Live Scan/CLETS Background Checks -</t>
    </r>
    <r>
      <rPr>
        <i/>
        <sz val="10"/>
        <rFont val="Franklin Gothic Book"/>
        <family val="2"/>
      </rPr>
      <t xml:space="preserve"> Incl in CWS CFL Ltr</t>
    </r>
  </si>
  <si>
    <r>
      <t xml:space="preserve">SUO </t>
    </r>
    <r>
      <rPr>
        <sz val="10"/>
        <rFont val="Franklin Gothic Book"/>
        <family val="2"/>
      </rPr>
      <t>- CWS Aug Title XX -</t>
    </r>
    <r>
      <rPr>
        <i/>
        <sz val="10"/>
        <rFont val="Franklin Gothic Book"/>
        <family val="2"/>
      </rPr>
      <t xml:space="preserve"> Incl in CWS CFL Ltr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</si>
</sst>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%"/>
    <numFmt numFmtId="168" formatCode="0.0000%"/>
    <numFmt numFmtId="169" formatCode="_(&quot;$&quot;* #,##0_);_(&quot;$&quot;* \(#,##0\);_(&quot;$&quot;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sz val="10"/>
      <color indexed="12"/>
      <name val="Franklin Gothic Book"/>
      <family val="2"/>
    </font>
    <font>
      <b/>
      <sz val="10"/>
      <name val="Franklin Gothic Book"/>
      <family val="2"/>
    </font>
    <font>
      <sz val="8"/>
      <color indexed="12"/>
      <name val="Franklin Gothic Book"/>
      <family val="2"/>
    </font>
    <font>
      <b/>
      <i/>
      <sz val="10"/>
      <name val="Franklin Gothic Book"/>
      <family val="2"/>
    </font>
    <font>
      <b/>
      <i/>
      <u val="single"/>
      <sz val="10"/>
      <name val="Franklin Gothic Book"/>
      <family val="2"/>
    </font>
    <font>
      <u val="single"/>
      <sz val="10"/>
      <name val="Franklin Gothic Book"/>
      <family val="2"/>
    </font>
    <font>
      <strike/>
      <sz val="10"/>
      <name val="Franklin Gothic Book"/>
      <family val="2"/>
    </font>
    <font>
      <b/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0"/>
      <color indexed="10"/>
      <name val="Franklin Gothic Book"/>
      <family val="2"/>
    </font>
    <font>
      <b/>
      <sz val="10"/>
      <color indexed="8"/>
      <name val="Franklin Gothic Book"/>
      <family val="2"/>
    </font>
    <font>
      <i/>
      <sz val="10"/>
      <color indexed="8"/>
      <name val="Franklin Gothic Book"/>
      <family val="2"/>
    </font>
    <font>
      <u val="single"/>
      <sz val="10"/>
      <color indexed="8"/>
      <name val="Franklin Gothic Book"/>
      <family val="2"/>
    </font>
    <font>
      <i/>
      <u val="single"/>
      <sz val="10"/>
      <color indexed="8"/>
      <name val="Franklin Gothic Book"/>
      <family val="2"/>
    </font>
    <font>
      <b/>
      <u val="single"/>
      <sz val="10"/>
      <name val="Franklin Gothic Book"/>
      <family val="2"/>
    </font>
    <font>
      <i/>
      <u val="single"/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37" fontId="22" fillId="0" borderId="0" xfId="0" applyNumberFormat="1" applyFont="1" applyFill="1" applyAlignment="1" applyProtection="1">
      <alignment/>
      <protection/>
    </xf>
    <xf numFmtId="37" fontId="22" fillId="0" borderId="0" xfId="0" applyNumberFormat="1" applyFont="1" applyFill="1" applyAlignment="1" applyProtection="1">
      <alignment/>
      <protection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37" fontId="23" fillId="0" borderId="0" xfId="0" applyNumberFormat="1" applyFont="1" applyFill="1" applyAlignment="1" applyProtection="1">
      <alignment horizontal="right"/>
      <protection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37" fontId="24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37" fontId="24" fillId="0" borderId="0" xfId="0" applyNumberFormat="1" applyFont="1" applyFill="1" applyAlignment="1" applyProtection="1" quotePrefix="1">
      <alignment horizontal="center"/>
      <protection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Fill="1" applyBorder="1" applyAlignment="1">
      <alignment horizontal="center"/>
    </xf>
    <xf numFmtId="37" fontId="25" fillId="0" borderId="12" xfId="0" applyNumberFormat="1" applyFont="1" applyBorder="1" applyAlignment="1" applyProtection="1">
      <alignment/>
      <protection/>
    </xf>
    <xf numFmtId="37" fontId="25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1" fillId="0" borderId="13" xfId="0" applyFont="1" applyBorder="1" applyAlignment="1">
      <alignment/>
    </xf>
    <xf numFmtId="0" fontId="25" fillId="0" borderId="14" xfId="0" applyFont="1" applyFill="1" applyBorder="1" applyAlignment="1">
      <alignment horizontal="center"/>
    </xf>
    <xf numFmtId="37" fontId="25" fillId="0" borderId="15" xfId="0" applyNumberFormat="1" applyFont="1" applyBorder="1" applyAlignment="1" applyProtection="1">
      <alignment horizontal="center"/>
      <protection/>
    </xf>
    <xf numFmtId="37" fontId="25" fillId="0" borderId="13" xfId="0" applyNumberFormat="1" applyFont="1" applyFill="1" applyBorder="1" applyAlignment="1" applyProtection="1">
      <alignment horizontal="center"/>
      <protection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  <protection/>
    </xf>
    <xf numFmtId="37" fontId="25" fillId="0" borderId="16" xfId="0" applyNumberFormat="1" applyFont="1" applyBorder="1" applyAlignment="1" applyProtection="1">
      <alignment horizontal="center"/>
      <protection/>
    </xf>
    <xf numFmtId="37" fontId="25" fillId="0" borderId="16" xfId="0" applyNumberFormat="1" applyFont="1" applyFill="1" applyBorder="1" applyAlignment="1" applyProtection="1">
      <alignment horizontal="center"/>
      <protection/>
    </xf>
    <xf numFmtId="37" fontId="24" fillId="0" borderId="0" xfId="0" applyNumberFormat="1" applyFont="1" applyAlignment="1" applyProtection="1" quotePrefix="1">
      <alignment horizontal="center"/>
      <protection/>
    </xf>
    <xf numFmtId="37" fontId="26" fillId="0" borderId="0" xfId="0" applyNumberFormat="1" applyFont="1" applyAlignment="1" applyProtection="1" quotePrefix="1">
      <alignment/>
      <protection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/>
    </xf>
    <xf numFmtId="6" fontId="22" fillId="0" borderId="19" xfId="0" applyNumberFormat="1" applyFont="1" applyBorder="1" applyAlignment="1">
      <alignment/>
    </xf>
    <xf numFmtId="6" fontId="22" fillId="0" borderId="20" xfId="0" applyNumberFormat="1" applyFont="1" applyBorder="1" applyAlignment="1">
      <alignment/>
    </xf>
    <xf numFmtId="6" fontId="22" fillId="0" borderId="10" xfId="0" applyNumberFormat="1" applyFont="1" applyBorder="1" applyAlignment="1" applyProtection="1">
      <alignment/>
      <protection/>
    </xf>
    <xf numFmtId="37" fontId="22" fillId="0" borderId="1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6" fontId="22" fillId="0" borderId="19" xfId="0" applyNumberFormat="1" applyFont="1" applyFill="1" applyBorder="1" applyAlignment="1" applyProtection="1">
      <alignment/>
      <protection/>
    </xf>
    <xf numFmtId="6" fontId="22" fillId="0" borderId="20" xfId="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6" fontId="22" fillId="0" borderId="21" xfId="0" applyNumberFormat="1" applyFont="1" applyBorder="1" applyAlignment="1">
      <alignment/>
    </xf>
    <xf numFmtId="6" fontId="22" fillId="0" borderId="22" xfId="0" applyNumberFormat="1" applyFont="1" applyBorder="1" applyAlignment="1">
      <alignment/>
    </xf>
    <xf numFmtId="6" fontId="22" fillId="0" borderId="13" xfId="0" applyNumberFormat="1" applyFont="1" applyBorder="1" applyAlignment="1" applyProtection="1">
      <alignment/>
      <protection/>
    </xf>
    <xf numFmtId="37" fontId="22" fillId="0" borderId="13" xfId="0" applyNumberFormat="1" applyFont="1" applyBorder="1" applyAlignment="1" applyProtection="1">
      <alignment horizontal="center"/>
      <protection/>
    </xf>
    <xf numFmtId="6" fontId="22" fillId="0" borderId="21" xfId="0" applyNumberFormat="1" applyFont="1" applyFill="1" applyBorder="1" applyAlignment="1" applyProtection="1">
      <alignment/>
      <protection/>
    </xf>
    <xf numFmtId="6" fontId="22" fillId="0" borderId="22" xfId="0" applyNumberFormat="1" applyFont="1" applyFill="1" applyBorder="1" applyAlignment="1" applyProtection="1">
      <alignment/>
      <protection/>
    </xf>
    <xf numFmtId="6" fontId="22" fillId="0" borderId="22" xfId="0" applyNumberFormat="1" applyFont="1" applyBorder="1" applyAlignment="1" applyProtection="1">
      <alignment/>
      <protection/>
    </xf>
    <xf numFmtId="6" fontId="25" fillId="0" borderId="21" xfId="0" applyNumberFormat="1" applyFont="1" applyFill="1" applyBorder="1" applyAlignment="1" applyProtection="1">
      <alignment/>
      <protection/>
    </xf>
    <xf numFmtId="6" fontId="25" fillId="0" borderId="22" xfId="0" applyNumberFormat="1" applyFont="1" applyFill="1" applyBorder="1" applyAlignment="1" applyProtection="1">
      <alignment/>
      <protection/>
    </xf>
    <xf numFmtId="0" fontId="25" fillId="0" borderId="16" xfId="0" applyFont="1" applyBorder="1" applyAlignment="1">
      <alignment/>
    </xf>
    <xf numFmtId="6" fontId="25" fillId="0" borderId="23" xfId="0" applyNumberFormat="1" applyFont="1" applyBorder="1" applyAlignment="1" applyProtection="1">
      <alignment/>
      <protection/>
    </xf>
    <xf numFmtId="6" fontId="25" fillId="0" borderId="24" xfId="0" applyNumberFormat="1" applyFont="1" applyBorder="1" applyAlignment="1" applyProtection="1">
      <alignment/>
      <protection/>
    </xf>
    <xf numFmtId="6" fontId="25" fillId="0" borderId="16" xfId="0" applyNumberFormat="1" applyFont="1" applyBorder="1" applyAlignment="1" applyProtection="1">
      <alignment/>
      <protection/>
    </xf>
    <xf numFmtId="37" fontId="22" fillId="0" borderId="16" xfId="0" applyNumberFormat="1" applyFont="1" applyBorder="1" applyAlignment="1" applyProtection="1">
      <alignment/>
      <protection/>
    </xf>
    <xf numFmtId="6" fontId="25" fillId="0" borderId="23" xfId="44" applyNumberFormat="1" applyFont="1" applyFill="1" applyBorder="1" applyAlignment="1">
      <alignment/>
    </xf>
    <xf numFmtId="6" fontId="25" fillId="0" borderId="24" xfId="44" applyNumberFormat="1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6" fontId="28" fillId="0" borderId="0" xfId="0" applyNumberFormat="1" applyFont="1" applyAlignment="1">
      <alignment/>
    </xf>
    <xf numFmtId="6" fontId="27" fillId="0" borderId="0" xfId="0" applyNumberFormat="1" applyFont="1" applyAlignment="1">
      <alignment/>
    </xf>
    <xf numFmtId="6" fontId="22" fillId="0" borderId="0" xfId="0" applyNumberFormat="1" applyFont="1" applyAlignment="1">
      <alignment/>
    </xf>
    <xf numFmtId="0" fontId="23" fillId="0" borderId="0" xfId="0" applyFont="1" applyAlignment="1">
      <alignment/>
    </xf>
    <xf numFmtId="6" fontId="29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6" fontId="25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/>
      <protection/>
    </xf>
    <xf numFmtId="6" fontId="25" fillId="0" borderId="0" xfId="44" applyNumberFormat="1" applyFont="1" applyFill="1" applyBorder="1" applyAlignment="1">
      <alignment/>
    </xf>
    <xf numFmtId="0" fontId="25" fillId="2" borderId="0" xfId="0" applyFont="1" applyFill="1" applyAlignment="1">
      <alignment/>
    </xf>
    <xf numFmtId="49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30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5" fillId="4" borderId="0" xfId="0" applyFont="1" applyFill="1" applyAlignment="1">
      <alignment/>
    </xf>
    <xf numFmtId="0" fontId="22" fillId="4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25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4" fillId="0" borderId="19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20" borderId="19" xfId="0" applyFont="1" applyFill="1" applyBorder="1" applyAlignment="1">
      <alignment horizontal="center"/>
    </xf>
    <xf numFmtId="0" fontId="34" fillId="20" borderId="26" xfId="0" applyFont="1" applyFill="1" applyBorder="1" applyAlignment="1">
      <alignment horizontal="center"/>
    </xf>
    <xf numFmtId="0" fontId="34" fillId="2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20" borderId="21" xfId="0" applyFont="1" applyFill="1" applyBorder="1" applyAlignment="1">
      <alignment horizontal="center"/>
    </xf>
    <xf numFmtId="0" fontId="34" fillId="20" borderId="0" xfId="0" applyFont="1" applyFill="1" applyBorder="1" applyAlignment="1">
      <alignment horizontal="center"/>
    </xf>
    <xf numFmtId="0" fontId="34" fillId="20" borderId="22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20" borderId="23" xfId="0" applyFont="1" applyFill="1" applyBorder="1" applyAlignment="1">
      <alignment horizontal="center"/>
    </xf>
    <xf numFmtId="0" fontId="34" fillId="20" borderId="25" xfId="0" applyFont="1" applyFill="1" applyBorder="1" applyAlignment="1">
      <alignment horizontal="center"/>
    </xf>
    <xf numFmtId="0" fontId="34" fillId="20" borderId="24" xfId="0" applyFont="1" applyFill="1" applyBorder="1" applyAlignment="1">
      <alignment horizontal="center"/>
    </xf>
    <xf numFmtId="0" fontId="32" fillId="20" borderId="0" xfId="0" applyFont="1" applyFill="1" applyAlignment="1">
      <alignment/>
    </xf>
    <xf numFmtId="37" fontId="22" fillId="0" borderId="10" xfId="0" applyNumberFormat="1" applyFont="1" applyBorder="1" applyAlignment="1" applyProtection="1">
      <alignment/>
      <protection/>
    </xf>
    <xf numFmtId="6" fontId="32" fillId="0" borderId="19" xfId="0" applyNumberFormat="1" applyFont="1" applyBorder="1" applyAlignment="1">
      <alignment/>
    </xf>
    <xf numFmtId="6" fontId="32" fillId="0" borderId="26" xfId="0" applyNumberFormat="1" applyFont="1" applyBorder="1" applyAlignment="1">
      <alignment/>
    </xf>
    <xf numFmtId="6" fontId="32" fillId="0" borderId="20" xfId="0" applyNumberFormat="1" applyFont="1" applyBorder="1" applyAlignment="1">
      <alignment/>
    </xf>
    <xf numFmtId="6" fontId="32" fillId="20" borderId="19" xfId="0" applyNumberFormat="1" applyFont="1" applyFill="1" applyBorder="1" applyAlignment="1">
      <alignment/>
    </xf>
    <xf numFmtId="6" fontId="32" fillId="20" borderId="26" xfId="0" applyNumberFormat="1" applyFont="1" applyFill="1" applyBorder="1" applyAlignment="1">
      <alignment/>
    </xf>
    <xf numFmtId="6" fontId="32" fillId="20" borderId="20" xfId="0" applyNumberFormat="1" applyFont="1" applyFill="1" applyBorder="1" applyAlignment="1">
      <alignment/>
    </xf>
    <xf numFmtId="6" fontId="32" fillId="0" borderId="21" xfId="0" applyNumberFormat="1" applyFont="1" applyBorder="1" applyAlignment="1">
      <alignment/>
    </xf>
    <xf numFmtId="6" fontId="32" fillId="0" borderId="0" xfId="0" applyNumberFormat="1" applyFont="1" applyBorder="1" applyAlignment="1">
      <alignment/>
    </xf>
    <xf numFmtId="6" fontId="32" fillId="0" borderId="22" xfId="0" applyNumberFormat="1" applyFont="1" applyBorder="1" applyAlignment="1">
      <alignment/>
    </xf>
    <xf numFmtId="6" fontId="32" fillId="20" borderId="21" xfId="0" applyNumberFormat="1" applyFont="1" applyFill="1" applyBorder="1" applyAlignment="1">
      <alignment/>
    </xf>
    <xf numFmtId="6" fontId="32" fillId="20" borderId="0" xfId="0" applyNumberFormat="1" applyFont="1" applyFill="1" applyBorder="1" applyAlignment="1">
      <alignment/>
    </xf>
    <xf numFmtId="6" fontId="32" fillId="20" borderId="22" xfId="0" applyNumberFormat="1" applyFont="1" applyFill="1" applyBorder="1" applyAlignment="1">
      <alignment/>
    </xf>
    <xf numFmtId="5" fontId="25" fillId="0" borderId="16" xfId="0" applyNumberFormat="1" applyFont="1" applyBorder="1" applyAlignment="1" applyProtection="1">
      <alignment/>
      <protection/>
    </xf>
    <xf numFmtId="6" fontId="34" fillId="0" borderId="23" xfId="0" applyNumberFormat="1" applyFont="1" applyBorder="1" applyAlignment="1">
      <alignment/>
    </xf>
    <xf numFmtId="6" fontId="34" fillId="0" borderId="25" xfId="0" applyNumberFormat="1" applyFont="1" applyBorder="1" applyAlignment="1">
      <alignment/>
    </xf>
    <xf numFmtId="6" fontId="34" fillId="0" borderId="24" xfId="0" applyNumberFormat="1" applyFont="1" applyBorder="1" applyAlignment="1">
      <alignment/>
    </xf>
    <xf numFmtId="6" fontId="34" fillId="20" borderId="23" xfId="0" applyNumberFormat="1" applyFont="1" applyFill="1" applyBorder="1" applyAlignment="1">
      <alignment/>
    </xf>
    <xf numFmtId="6" fontId="34" fillId="20" borderId="25" xfId="0" applyNumberFormat="1" applyFont="1" applyFill="1" applyBorder="1" applyAlignment="1">
      <alignment/>
    </xf>
    <xf numFmtId="6" fontId="34" fillId="20" borderId="24" xfId="0" applyNumberFormat="1" applyFont="1" applyFill="1" applyBorder="1" applyAlignment="1">
      <alignment/>
    </xf>
    <xf numFmtId="6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/>
    </xf>
    <xf numFmtId="6" fontId="34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Alignment="1">
      <alignment/>
    </xf>
    <xf numFmtId="6" fontId="34" fillId="0" borderId="0" xfId="0" applyNumberFormat="1" applyFont="1" applyAlignment="1">
      <alignment/>
    </xf>
    <xf numFmtId="0" fontId="22" fillId="20" borderId="0" xfId="0" applyFont="1" applyFill="1" applyAlignment="1">
      <alignment/>
    </xf>
    <xf numFmtId="6" fontId="32" fillId="0" borderId="0" xfId="0" applyNumberFormat="1" applyFont="1" applyAlignment="1">
      <alignment/>
    </xf>
    <xf numFmtId="0" fontId="3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5" fontId="25" fillId="0" borderId="0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6" fontId="3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OLD%20Files\SUMMARY%20FY%2007-08%20CWS%20Expendit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WS GROWTH CALCULATION"/>
      <sheetName val="CWS Expenditures"/>
      <sheetName val="EA TANF Expenditures"/>
      <sheetName val="List of Codes"/>
    </sheetNames>
    <sheetDataSet>
      <sheetData sheetId="0">
        <row r="8">
          <cell r="I8">
            <v>-445479</v>
          </cell>
        </row>
        <row r="9">
          <cell r="I9">
            <v>-5241</v>
          </cell>
        </row>
        <row r="10">
          <cell r="I10">
            <v>-8742</v>
          </cell>
        </row>
        <row r="11">
          <cell r="I11">
            <v>-26295</v>
          </cell>
        </row>
        <row r="12">
          <cell r="I12">
            <v>24663</v>
          </cell>
        </row>
        <row r="13">
          <cell r="I13">
            <v>34429</v>
          </cell>
        </row>
        <row r="14">
          <cell r="I14">
            <v>145170</v>
          </cell>
        </row>
        <row r="15">
          <cell r="I15">
            <v>-5145</v>
          </cell>
        </row>
        <row r="16">
          <cell r="I16">
            <v>41516</v>
          </cell>
        </row>
        <row r="17">
          <cell r="I17">
            <v>45331</v>
          </cell>
        </row>
        <row r="18">
          <cell r="I18">
            <v>-2228</v>
          </cell>
        </row>
        <row r="19">
          <cell r="I19">
            <v>5601</v>
          </cell>
        </row>
        <row r="20">
          <cell r="I20">
            <v>313982</v>
          </cell>
        </row>
        <row r="21">
          <cell r="I21">
            <v>6642</v>
          </cell>
        </row>
        <row r="22">
          <cell r="I22">
            <v>-211892</v>
          </cell>
        </row>
        <row r="23">
          <cell r="I23">
            <v>43177</v>
          </cell>
        </row>
        <row r="24">
          <cell r="I24">
            <v>34893</v>
          </cell>
        </row>
        <row r="25">
          <cell r="I25">
            <v>4460</v>
          </cell>
        </row>
        <row r="26">
          <cell r="I26">
            <v>-4610486</v>
          </cell>
        </row>
        <row r="27">
          <cell r="I27">
            <v>30771</v>
          </cell>
        </row>
        <row r="28">
          <cell r="I28">
            <v>-41584</v>
          </cell>
        </row>
        <row r="29">
          <cell r="I29">
            <v>13511</v>
          </cell>
        </row>
        <row r="30">
          <cell r="I30">
            <v>-29431</v>
          </cell>
        </row>
        <row r="31">
          <cell r="I31">
            <v>-4590</v>
          </cell>
        </row>
        <row r="32">
          <cell r="I32">
            <v>-9041</v>
          </cell>
        </row>
        <row r="33">
          <cell r="I33">
            <v>2679</v>
          </cell>
        </row>
        <row r="34">
          <cell r="I34">
            <v>-13053</v>
          </cell>
        </row>
        <row r="35">
          <cell r="I35">
            <v>-4538</v>
          </cell>
        </row>
        <row r="36">
          <cell r="I36">
            <v>-9586</v>
          </cell>
        </row>
        <row r="37">
          <cell r="I37">
            <v>138963</v>
          </cell>
        </row>
        <row r="38">
          <cell r="I38">
            <v>-173523</v>
          </cell>
        </row>
        <row r="39">
          <cell r="I39">
            <v>-22035</v>
          </cell>
        </row>
        <row r="40">
          <cell r="I40">
            <v>567024</v>
          </cell>
        </row>
        <row r="41">
          <cell r="I41">
            <v>46845</v>
          </cell>
        </row>
        <row r="42">
          <cell r="I42">
            <v>51918</v>
          </cell>
        </row>
        <row r="43">
          <cell r="I43">
            <v>54064</v>
          </cell>
        </row>
        <row r="44">
          <cell r="I44">
            <v>565562</v>
          </cell>
        </row>
        <row r="45">
          <cell r="I45">
            <v>-63275</v>
          </cell>
        </row>
        <row r="46">
          <cell r="I46">
            <v>199801</v>
          </cell>
        </row>
        <row r="47">
          <cell r="I47">
            <v>-151543</v>
          </cell>
        </row>
        <row r="48">
          <cell r="I48">
            <v>29754</v>
          </cell>
        </row>
        <row r="49">
          <cell r="I49">
            <v>358208</v>
          </cell>
        </row>
        <row r="50">
          <cell r="I50">
            <v>-24990</v>
          </cell>
        </row>
        <row r="51">
          <cell r="I51">
            <v>40518</v>
          </cell>
        </row>
        <row r="52">
          <cell r="I52">
            <v>-13257</v>
          </cell>
        </row>
        <row r="53">
          <cell r="I53">
            <v>-16613</v>
          </cell>
        </row>
        <row r="54">
          <cell r="I54">
            <v>2172</v>
          </cell>
        </row>
        <row r="55">
          <cell r="I55">
            <v>2152</v>
          </cell>
        </row>
        <row r="56">
          <cell r="I56">
            <v>-10302</v>
          </cell>
        </row>
        <row r="57">
          <cell r="I57">
            <v>173169</v>
          </cell>
        </row>
        <row r="58">
          <cell r="I58">
            <v>-14472</v>
          </cell>
        </row>
        <row r="59">
          <cell r="I59">
            <v>14937</v>
          </cell>
        </row>
        <row r="60">
          <cell r="I60">
            <v>-8990</v>
          </cell>
        </row>
        <row r="61">
          <cell r="I61">
            <v>-48927</v>
          </cell>
        </row>
        <row r="62">
          <cell r="I62">
            <v>5184</v>
          </cell>
        </row>
        <row r="63">
          <cell r="I63">
            <v>-81104</v>
          </cell>
        </row>
        <row r="64">
          <cell r="I64">
            <v>-2993</v>
          </cell>
        </row>
        <row r="65">
          <cell r="I65">
            <v>-4794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0" sqref="F20"/>
    </sheetView>
  </sheetViews>
  <sheetFormatPr defaultColWidth="9.140625" defaultRowHeight="12.75"/>
  <cols>
    <col min="1" max="1" width="17.421875" style="6" customWidth="1"/>
    <col min="2" max="2" width="1.421875" style="6" customWidth="1"/>
    <col min="3" max="3" width="15.00390625" style="6" customWidth="1"/>
    <col min="4" max="4" width="16.140625" style="6" bestFit="1" customWidth="1"/>
    <col min="5" max="5" width="12.8515625" style="6" customWidth="1"/>
    <col min="6" max="6" width="18.8515625" style="6" customWidth="1"/>
    <col min="7" max="7" width="16.140625" style="6" bestFit="1" customWidth="1"/>
    <col min="8" max="8" width="2.7109375" style="6" customWidth="1"/>
    <col min="9" max="9" width="19.140625" style="6" bestFit="1" customWidth="1"/>
    <col min="10" max="10" width="2.57421875" style="6" customWidth="1"/>
    <col min="11" max="11" width="18.28125" style="31" bestFit="1" customWidth="1"/>
    <col min="12" max="12" width="18.421875" style="31" bestFit="1" customWidth="1"/>
    <col min="13" max="16384" width="9.140625" style="6" customWidth="1"/>
  </cols>
  <sheetData>
    <row r="1" spans="1:12" ht="16.5">
      <c r="A1" s="1" t="s">
        <v>231</v>
      </c>
      <c r="B1" s="2"/>
      <c r="C1" s="2"/>
      <c r="D1" s="3"/>
      <c r="E1" s="4"/>
      <c r="F1" s="5"/>
      <c r="G1" s="5"/>
      <c r="I1" s="5"/>
      <c r="K1" s="7"/>
      <c r="L1" s="7"/>
    </row>
    <row r="2" spans="1:12" ht="17.25" thickBot="1">
      <c r="A2" s="8"/>
      <c r="C2" s="9"/>
      <c r="D2" s="10"/>
      <c r="E2" s="10"/>
      <c r="F2" s="10"/>
      <c r="G2" s="10"/>
      <c r="H2" s="11"/>
      <c r="I2" s="10"/>
      <c r="K2" s="12"/>
      <c r="L2" s="12"/>
    </row>
    <row r="3" spans="1:12" s="14" customFormat="1" ht="13.5">
      <c r="A3" s="13"/>
      <c r="C3" s="15" t="s">
        <v>59</v>
      </c>
      <c r="D3" s="15" t="s">
        <v>59</v>
      </c>
      <c r="E3" s="16"/>
      <c r="F3" s="17" t="s">
        <v>115</v>
      </c>
      <c r="G3" s="17" t="s">
        <v>116</v>
      </c>
      <c r="I3" s="17" t="s">
        <v>232</v>
      </c>
      <c r="J3" s="18"/>
      <c r="K3" s="17" t="s">
        <v>221</v>
      </c>
      <c r="L3" s="17"/>
    </row>
    <row r="4" spans="1:12" s="14" customFormat="1" ht="12.75" customHeight="1">
      <c r="A4" s="19"/>
      <c r="C4" s="20" t="s">
        <v>111</v>
      </c>
      <c r="D4" s="20" t="s">
        <v>111</v>
      </c>
      <c r="E4" s="21" t="s">
        <v>104</v>
      </c>
      <c r="F4" s="22" t="s">
        <v>117</v>
      </c>
      <c r="G4" s="22" t="s">
        <v>118</v>
      </c>
      <c r="I4" s="22" t="s">
        <v>59</v>
      </c>
      <c r="K4" s="22" t="s">
        <v>59</v>
      </c>
      <c r="L4" s="22"/>
    </row>
    <row r="5" spans="1:12" s="14" customFormat="1" ht="13.5">
      <c r="A5" s="23"/>
      <c r="C5" s="22" t="s">
        <v>221</v>
      </c>
      <c r="D5" s="20" t="s">
        <v>112</v>
      </c>
      <c r="E5" s="21" t="s">
        <v>105</v>
      </c>
      <c r="F5" s="22" t="s">
        <v>119</v>
      </c>
      <c r="G5" s="22" t="s">
        <v>106</v>
      </c>
      <c r="I5" s="22" t="s">
        <v>113</v>
      </c>
      <c r="K5" s="22" t="s">
        <v>113</v>
      </c>
      <c r="L5" s="22"/>
    </row>
    <row r="6" spans="1:12" s="14" customFormat="1" ht="14.25" thickBot="1">
      <c r="A6" s="24" t="s">
        <v>60</v>
      </c>
      <c r="C6" s="25" t="s">
        <v>107</v>
      </c>
      <c r="D6" s="25" t="s">
        <v>107</v>
      </c>
      <c r="E6" s="26" t="s">
        <v>107</v>
      </c>
      <c r="F6" s="27" t="s">
        <v>108</v>
      </c>
      <c r="G6" s="27" t="s">
        <v>109</v>
      </c>
      <c r="I6" s="28" t="s">
        <v>114</v>
      </c>
      <c r="K6" s="28" t="s">
        <v>114</v>
      </c>
      <c r="L6" s="28" t="s">
        <v>120</v>
      </c>
    </row>
    <row r="7" spans="4:9" ht="14.25" thickBot="1">
      <c r="D7" s="5"/>
      <c r="E7" s="29"/>
      <c r="F7" s="30"/>
      <c r="G7" s="5"/>
      <c r="I7" s="5"/>
    </row>
    <row r="8" spans="1:12" ht="13.5">
      <c r="A8" s="32" t="s">
        <v>0</v>
      </c>
      <c r="C8" s="33">
        <f>'CWS Expenditures'!P8+'EA TANF Expenditures'!O8</f>
        <v>22465380</v>
      </c>
      <c r="D8" s="34">
        <v>22717300</v>
      </c>
      <c r="E8" s="35">
        <f>ROUND(C8-D8,0)</f>
        <v>-251920</v>
      </c>
      <c r="F8" s="35">
        <f>ROUND(E8/0.7,0)</f>
        <v>-359886</v>
      </c>
      <c r="G8" s="36" t="s">
        <v>110</v>
      </c>
      <c r="H8" s="37"/>
      <c r="I8" s="35">
        <f>ROUND(F8*0.3,0)</f>
        <v>-107966</v>
      </c>
      <c r="K8" s="38">
        <f>+'[1]CWS GROWTH CALCULATION'!$I8</f>
        <v>-445479</v>
      </c>
      <c r="L8" s="39">
        <f>I8-K8</f>
        <v>337513</v>
      </c>
    </row>
    <row r="9" spans="1:12" ht="13.5">
      <c r="A9" s="40" t="s">
        <v>1</v>
      </c>
      <c r="C9" s="41">
        <f>'CWS Expenditures'!P9+'EA TANF Expenditures'!O9</f>
        <v>114705</v>
      </c>
      <c r="D9" s="42">
        <v>136921</v>
      </c>
      <c r="E9" s="43">
        <f aca="true" t="shared" si="0" ref="E9:E65">ROUND(C9-D9,0)</f>
        <v>-22216</v>
      </c>
      <c r="F9" s="43">
        <f aca="true" t="shared" si="1" ref="F9:F65">ROUND(E9/0.7,0)</f>
        <v>-31737</v>
      </c>
      <c r="G9" s="44" t="s">
        <v>110</v>
      </c>
      <c r="H9" s="37"/>
      <c r="I9" s="43">
        <f aca="true" t="shared" si="2" ref="I9:I65">ROUND(F9*0.3,0)</f>
        <v>-9521</v>
      </c>
      <c r="K9" s="45">
        <f>+'[1]CWS GROWTH CALCULATION'!$I9</f>
        <v>-5241</v>
      </c>
      <c r="L9" s="46">
        <f aca="true" t="shared" si="3" ref="L9:L65">I9-K9</f>
        <v>-4280</v>
      </c>
    </row>
    <row r="10" spans="1:12" ht="13.5">
      <c r="A10" s="40" t="s">
        <v>2</v>
      </c>
      <c r="C10" s="41">
        <f>'CWS Expenditures'!P10+'EA TANF Expenditures'!O10</f>
        <v>312322</v>
      </c>
      <c r="D10" s="42">
        <v>286415</v>
      </c>
      <c r="E10" s="43">
        <f t="shared" si="0"/>
        <v>25907</v>
      </c>
      <c r="F10" s="43">
        <f t="shared" si="1"/>
        <v>37010</v>
      </c>
      <c r="G10" s="44" t="s">
        <v>110</v>
      </c>
      <c r="H10" s="37"/>
      <c r="I10" s="43">
        <f t="shared" si="2"/>
        <v>11103</v>
      </c>
      <c r="K10" s="45">
        <f>+'[1]CWS GROWTH CALCULATION'!$I10</f>
        <v>-8742</v>
      </c>
      <c r="L10" s="46">
        <f t="shared" si="3"/>
        <v>19845</v>
      </c>
    </row>
    <row r="11" spans="1:12" ht="13.5">
      <c r="A11" s="40" t="s">
        <v>3</v>
      </c>
      <c r="C11" s="41">
        <f>'CWS Expenditures'!P11+'EA TANF Expenditures'!O11</f>
        <v>4098465</v>
      </c>
      <c r="D11" s="42">
        <v>3925183</v>
      </c>
      <c r="E11" s="43">
        <f t="shared" si="0"/>
        <v>173282</v>
      </c>
      <c r="F11" s="43">
        <f t="shared" si="1"/>
        <v>247546</v>
      </c>
      <c r="G11" s="44" t="s">
        <v>110</v>
      </c>
      <c r="H11" s="37"/>
      <c r="I11" s="43">
        <f t="shared" si="2"/>
        <v>74264</v>
      </c>
      <c r="K11" s="45">
        <f>+'[1]CWS GROWTH CALCULATION'!$I11</f>
        <v>-26295</v>
      </c>
      <c r="L11" s="46">
        <f t="shared" si="3"/>
        <v>100559</v>
      </c>
    </row>
    <row r="12" spans="1:12" ht="13.5">
      <c r="A12" s="40" t="s">
        <v>4</v>
      </c>
      <c r="C12" s="41">
        <f>'CWS Expenditures'!P12+'EA TANF Expenditures'!O12</f>
        <v>891899</v>
      </c>
      <c r="D12" s="42">
        <v>834462</v>
      </c>
      <c r="E12" s="43">
        <f t="shared" si="0"/>
        <v>57437</v>
      </c>
      <c r="F12" s="43">
        <f t="shared" si="1"/>
        <v>82053</v>
      </c>
      <c r="G12" s="44" t="s">
        <v>110</v>
      </c>
      <c r="H12" s="37"/>
      <c r="I12" s="43">
        <f t="shared" si="2"/>
        <v>24616</v>
      </c>
      <c r="K12" s="45">
        <f>+'[1]CWS GROWTH CALCULATION'!$I12</f>
        <v>24663</v>
      </c>
      <c r="L12" s="46">
        <f t="shared" si="3"/>
        <v>-47</v>
      </c>
    </row>
    <row r="13" spans="1:12" ht="13.5">
      <c r="A13" s="40" t="s">
        <v>5</v>
      </c>
      <c r="C13" s="41">
        <f>'CWS Expenditures'!P13+'EA TANF Expenditures'!O13</f>
        <v>323280</v>
      </c>
      <c r="D13" s="42">
        <v>354396</v>
      </c>
      <c r="E13" s="43">
        <f t="shared" si="0"/>
        <v>-31116</v>
      </c>
      <c r="F13" s="43">
        <f t="shared" si="1"/>
        <v>-44451</v>
      </c>
      <c r="G13" s="44" t="s">
        <v>110</v>
      </c>
      <c r="H13" s="37"/>
      <c r="I13" s="43">
        <f t="shared" si="2"/>
        <v>-13335</v>
      </c>
      <c r="K13" s="45">
        <f>+'[1]CWS GROWTH CALCULATION'!$I13</f>
        <v>34429</v>
      </c>
      <c r="L13" s="46">
        <f t="shared" si="3"/>
        <v>-47764</v>
      </c>
    </row>
    <row r="14" spans="1:12" ht="13.5">
      <c r="A14" s="40" t="s">
        <v>6</v>
      </c>
      <c r="C14" s="41">
        <f>'CWS Expenditures'!P14+'EA TANF Expenditures'!O14</f>
        <v>17184972</v>
      </c>
      <c r="D14" s="42">
        <v>15234104</v>
      </c>
      <c r="E14" s="43">
        <f t="shared" si="0"/>
        <v>1950868</v>
      </c>
      <c r="F14" s="43">
        <f t="shared" si="1"/>
        <v>2786954</v>
      </c>
      <c r="G14" s="44" t="s">
        <v>110</v>
      </c>
      <c r="H14" s="37"/>
      <c r="I14" s="43">
        <f t="shared" si="2"/>
        <v>836086</v>
      </c>
      <c r="K14" s="45">
        <f>+'[1]CWS GROWTH CALCULATION'!$I14</f>
        <v>145170</v>
      </c>
      <c r="L14" s="46">
        <f t="shared" si="3"/>
        <v>690916</v>
      </c>
    </row>
    <row r="15" spans="1:12" ht="13.5">
      <c r="A15" s="40" t="s">
        <v>7</v>
      </c>
      <c r="C15" s="41">
        <f>'CWS Expenditures'!P15+'EA TANF Expenditures'!O15</f>
        <v>973748</v>
      </c>
      <c r="D15" s="42">
        <v>901313</v>
      </c>
      <c r="E15" s="43">
        <f t="shared" si="0"/>
        <v>72435</v>
      </c>
      <c r="F15" s="43">
        <f t="shared" si="1"/>
        <v>103479</v>
      </c>
      <c r="G15" s="44" t="s">
        <v>110</v>
      </c>
      <c r="H15" s="37"/>
      <c r="I15" s="43">
        <f t="shared" si="2"/>
        <v>31044</v>
      </c>
      <c r="K15" s="45">
        <f>+'[1]CWS GROWTH CALCULATION'!$I15</f>
        <v>-5145</v>
      </c>
      <c r="L15" s="46">
        <f t="shared" si="3"/>
        <v>36189</v>
      </c>
    </row>
    <row r="16" spans="1:12" ht="13.5">
      <c r="A16" s="40" t="s">
        <v>8</v>
      </c>
      <c r="C16" s="41">
        <f>'CWS Expenditures'!P16+'EA TANF Expenditures'!O16</f>
        <v>2450538</v>
      </c>
      <c r="D16" s="42">
        <v>2465571</v>
      </c>
      <c r="E16" s="43">
        <f t="shared" si="0"/>
        <v>-15033</v>
      </c>
      <c r="F16" s="43">
        <f t="shared" si="1"/>
        <v>-21476</v>
      </c>
      <c r="G16" s="44" t="s">
        <v>110</v>
      </c>
      <c r="H16" s="37"/>
      <c r="I16" s="43">
        <f t="shared" si="2"/>
        <v>-6443</v>
      </c>
      <c r="K16" s="45">
        <f>+'[1]CWS GROWTH CALCULATION'!$I16</f>
        <v>41516</v>
      </c>
      <c r="L16" s="46">
        <f t="shared" si="3"/>
        <v>-47959</v>
      </c>
    </row>
    <row r="17" spans="1:12" ht="13.5">
      <c r="A17" s="40" t="s">
        <v>9</v>
      </c>
      <c r="C17" s="41">
        <f>'CWS Expenditures'!P17+'EA TANF Expenditures'!O17</f>
        <v>15499281</v>
      </c>
      <c r="D17" s="42">
        <v>15130391</v>
      </c>
      <c r="E17" s="43">
        <f t="shared" si="0"/>
        <v>368890</v>
      </c>
      <c r="F17" s="43">
        <f t="shared" si="1"/>
        <v>526986</v>
      </c>
      <c r="G17" s="44" t="s">
        <v>110</v>
      </c>
      <c r="H17" s="37"/>
      <c r="I17" s="43">
        <f t="shared" si="2"/>
        <v>158096</v>
      </c>
      <c r="K17" s="45">
        <f>+'[1]CWS GROWTH CALCULATION'!$I17</f>
        <v>45331</v>
      </c>
      <c r="L17" s="46">
        <f t="shared" si="3"/>
        <v>112765</v>
      </c>
    </row>
    <row r="18" spans="1:12" ht="13.5">
      <c r="A18" s="40" t="s">
        <v>10</v>
      </c>
      <c r="C18" s="41">
        <f>'CWS Expenditures'!P18+'EA TANF Expenditures'!O18</f>
        <v>1002380</v>
      </c>
      <c r="D18" s="42">
        <v>904234</v>
      </c>
      <c r="E18" s="43">
        <f t="shared" si="0"/>
        <v>98146</v>
      </c>
      <c r="F18" s="43">
        <f t="shared" si="1"/>
        <v>140209</v>
      </c>
      <c r="G18" s="44" t="s">
        <v>110</v>
      </c>
      <c r="H18" s="37"/>
      <c r="I18" s="43">
        <f t="shared" si="2"/>
        <v>42063</v>
      </c>
      <c r="K18" s="45">
        <f>+'[1]CWS GROWTH CALCULATION'!$I18</f>
        <v>-2228</v>
      </c>
      <c r="L18" s="46">
        <f t="shared" si="3"/>
        <v>44291</v>
      </c>
    </row>
    <row r="19" spans="1:12" ht="13.5">
      <c r="A19" s="40" t="s">
        <v>11</v>
      </c>
      <c r="C19" s="41">
        <f>'CWS Expenditures'!P19+'EA TANF Expenditures'!O19</f>
        <v>3063635</v>
      </c>
      <c r="D19" s="42">
        <v>2766803</v>
      </c>
      <c r="E19" s="43">
        <f t="shared" si="0"/>
        <v>296832</v>
      </c>
      <c r="F19" s="43">
        <f t="shared" si="1"/>
        <v>424046</v>
      </c>
      <c r="G19" s="44" t="s">
        <v>110</v>
      </c>
      <c r="H19" s="37"/>
      <c r="I19" s="43">
        <f t="shared" si="2"/>
        <v>127214</v>
      </c>
      <c r="K19" s="45">
        <f>+'[1]CWS GROWTH CALCULATION'!$I19</f>
        <v>5601</v>
      </c>
      <c r="L19" s="46">
        <f t="shared" si="3"/>
        <v>121613</v>
      </c>
    </row>
    <row r="20" spans="1:12" ht="13.5">
      <c r="A20" s="40" t="s">
        <v>12</v>
      </c>
      <c r="C20" s="41">
        <f>'CWS Expenditures'!P20+'EA TANF Expenditures'!O20</f>
        <v>4243929</v>
      </c>
      <c r="D20" s="42">
        <v>4019234</v>
      </c>
      <c r="E20" s="43">
        <f t="shared" si="0"/>
        <v>224695</v>
      </c>
      <c r="F20" s="43">
        <f t="shared" si="1"/>
        <v>320993</v>
      </c>
      <c r="G20" s="44" t="s">
        <v>110</v>
      </c>
      <c r="H20" s="37"/>
      <c r="I20" s="43">
        <f t="shared" si="2"/>
        <v>96298</v>
      </c>
      <c r="K20" s="45">
        <f>+'[1]CWS GROWTH CALCULATION'!$I20</f>
        <v>313982</v>
      </c>
      <c r="L20" s="46">
        <f t="shared" si="3"/>
        <v>-217684</v>
      </c>
    </row>
    <row r="21" spans="1:12" ht="13.5">
      <c r="A21" s="40" t="s">
        <v>13</v>
      </c>
      <c r="C21" s="41">
        <f>'CWS Expenditures'!P21+'EA TANF Expenditures'!O21</f>
        <v>419488</v>
      </c>
      <c r="D21" s="42">
        <v>428941</v>
      </c>
      <c r="E21" s="43">
        <f t="shared" si="0"/>
        <v>-9453</v>
      </c>
      <c r="F21" s="43">
        <f t="shared" si="1"/>
        <v>-13504</v>
      </c>
      <c r="G21" s="44" t="s">
        <v>110</v>
      </c>
      <c r="H21" s="37"/>
      <c r="I21" s="43">
        <f t="shared" si="2"/>
        <v>-4051</v>
      </c>
      <c r="K21" s="45">
        <f>+'[1]CWS GROWTH CALCULATION'!$I21</f>
        <v>6642</v>
      </c>
      <c r="L21" s="46">
        <f t="shared" si="3"/>
        <v>-10693</v>
      </c>
    </row>
    <row r="22" spans="1:12" ht="13.5">
      <c r="A22" s="40" t="s">
        <v>14</v>
      </c>
      <c r="C22" s="41">
        <f>'CWS Expenditures'!P22+'EA TANF Expenditures'!O22</f>
        <v>16828651</v>
      </c>
      <c r="D22" s="42">
        <v>15957755</v>
      </c>
      <c r="E22" s="43">
        <f t="shared" si="0"/>
        <v>870896</v>
      </c>
      <c r="F22" s="43">
        <f t="shared" si="1"/>
        <v>1244137</v>
      </c>
      <c r="G22" s="44" t="s">
        <v>110</v>
      </c>
      <c r="H22" s="37"/>
      <c r="I22" s="43">
        <f t="shared" si="2"/>
        <v>373241</v>
      </c>
      <c r="K22" s="45">
        <f>+'[1]CWS GROWTH CALCULATION'!$I22</f>
        <v>-211892</v>
      </c>
      <c r="L22" s="46">
        <f t="shared" si="3"/>
        <v>585133</v>
      </c>
    </row>
    <row r="23" spans="1:12" ht="13.5">
      <c r="A23" s="40" t="s">
        <v>15</v>
      </c>
      <c r="C23" s="41">
        <f>'CWS Expenditures'!P23+'EA TANF Expenditures'!O23</f>
        <v>3009308</v>
      </c>
      <c r="D23" s="42">
        <v>2269889</v>
      </c>
      <c r="E23" s="43">
        <f t="shared" si="0"/>
        <v>739419</v>
      </c>
      <c r="F23" s="43">
        <f t="shared" si="1"/>
        <v>1056313</v>
      </c>
      <c r="G23" s="44" t="s">
        <v>110</v>
      </c>
      <c r="H23" s="37"/>
      <c r="I23" s="43">
        <f t="shared" si="2"/>
        <v>316894</v>
      </c>
      <c r="K23" s="45">
        <f>+'[1]CWS GROWTH CALCULATION'!$I23</f>
        <v>43177</v>
      </c>
      <c r="L23" s="46">
        <f t="shared" si="3"/>
        <v>273717</v>
      </c>
    </row>
    <row r="24" spans="1:12" ht="13.5">
      <c r="A24" s="40" t="s">
        <v>16</v>
      </c>
      <c r="C24" s="41">
        <f>'CWS Expenditures'!P24+'EA TANF Expenditures'!O24</f>
        <v>973491</v>
      </c>
      <c r="D24" s="42">
        <v>989426</v>
      </c>
      <c r="E24" s="43">
        <f t="shared" si="0"/>
        <v>-15935</v>
      </c>
      <c r="F24" s="43">
        <f t="shared" si="1"/>
        <v>-22764</v>
      </c>
      <c r="G24" s="44" t="s">
        <v>110</v>
      </c>
      <c r="H24" s="37"/>
      <c r="I24" s="43">
        <f t="shared" si="2"/>
        <v>-6829</v>
      </c>
      <c r="K24" s="45">
        <f>+'[1]CWS GROWTH CALCULATION'!$I24</f>
        <v>34893</v>
      </c>
      <c r="L24" s="46">
        <f t="shared" si="3"/>
        <v>-41722</v>
      </c>
    </row>
    <row r="25" spans="1:12" ht="13.5">
      <c r="A25" s="40" t="s">
        <v>17</v>
      </c>
      <c r="C25" s="41">
        <f>'CWS Expenditures'!P25+'EA TANF Expenditures'!O25</f>
        <v>613070</v>
      </c>
      <c r="D25" s="42">
        <v>655053</v>
      </c>
      <c r="E25" s="43">
        <f t="shared" si="0"/>
        <v>-41983</v>
      </c>
      <c r="F25" s="43">
        <f t="shared" si="1"/>
        <v>-59976</v>
      </c>
      <c r="G25" s="44" t="s">
        <v>110</v>
      </c>
      <c r="H25" s="37"/>
      <c r="I25" s="43">
        <f t="shared" si="2"/>
        <v>-17993</v>
      </c>
      <c r="K25" s="45">
        <f>+'[1]CWS GROWTH CALCULATION'!$I25</f>
        <v>4460</v>
      </c>
      <c r="L25" s="46">
        <f t="shared" si="3"/>
        <v>-22453</v>
      </c>
    </row>
    <row r="26" spans="1:12" ht="13.5">
      <c r="A26" s="40" t="s">
        <v>54</v>
      </c>
      <c r="C26" s="41">
        <f>'CWS Expenditures'!P26+'EA TANF Expenditures'!O26</f>
        <v>169177198</v>
      </c>
      <c r="D26" s="42">
        <v>172682211</v>
      </c>
      <c r="E26" s="43">
        <f t="shared" si="0"/>
        <v>-3505013</v>
      </c>
      <c r="F26" s="43">
        <f t="shared" si="1"/>
        <v>-5007161</v>
      </c>
      <c r="G26" s="44" t="s">
        <v>110</v>
      </c>
      <c r="H26" s="37"/>
      <c r="I26" s="43">
        <f t="shared" si="2"/>
        <v>-1502148</v>
      </c>
      <c r="K26" s="45">
        <f>+'[1]CWS GROWTH CALCULATION'!$I26</f>
        <v>-4610486</v>
      </c>
      <c r="L26" s="46">
        <f t="shared" si="3"/>
        <v>3108338</v>
      </c>
    </row>
    <row r="27" spans="1:12" ht="13.5">
      <c r="A27" s="40" t="s">
        <v>18</v>
      </c>
      <c r="C27" s="41">
        <f>'CWS Expenditures'!P27+'EA TANF Expenditures'!O27</f>
        <v>2133024</v>
      </c>
      <c r="D27" s="42">
        <v>1993156</v>
      </c>
      <c r="E27" s="43">
        <f t="shared" si="0"/>
        <v>139868</v>
      </c>
      <c r="F27" s="43">
        <f t="shared" si="1"/>
        <v>199811</v>
      </c>
      <c r="G27" s="44" t="s">
        <v>110</v>
      </c>
      <c r="H27" s="37"/>
      <c r="I27" s="43">
        <f t="shared" si="2"/>
        <v>59943</v>
      </c>
      <c r="K27" s="45">
        <f>+'[1]CWS GROWTH CALCULATION'!$I27</f>
        <v>30771</v>
      </c>
      <c r="L27" s="46">
        <f t="shared" si="3"/>
        <v>29172</v>
      </c>
    </row>
    <row r="28" spans="1:12" ht="13.5">
      <c r="A28" s="40" t="s">
        <v>19</v>
      </c>
      <c r="C28" s="41">
        <f>'CWS Expenditures'!P28+'EA TANF Expenditures'!O28</f>
        <v>2184658</v>
      </c>
      <c r="D28" s="42">
        <v>2150229</v>
      </c>
      <c r="E28" s="43">
        <f t="shared" si="0"/>
        <v>34429</v>
      </c>
      <c r="F28" s="43">
        <f t="shared" si="1"/>
        <v>49184</v>
      </c>
      <c r="G28" s="44" t="s">
        <v>110</v>
      </c>
      <c r="H28" s="37"/>
      <c r="I28" s="43">
        <f t="shared" si="2"/>
        <v>14755</v>
      </c>
      <c r="K28" s="45">
        <f>+'[1]CWS GROWTH CALCULATION'!$I28</f>
        <v>-41584</v>
      </c>
      <c r="L28" s="46">
        <f t="shared" si="3"/>
        <v>56339</v>
      </c>
    </row>
    <row r="29" spans="1:12" ht="13.5">
      <c r="A29" s="40" t="s">
        <v>20</v>
      </c>
      <c r="C29" s="41">
        <f>'CWS Expenditures'!P29+'EA TANF Expenditures'!O29</f>
        <v>519245</v>
      </c>
      <c r="D29" s="42">
        <v>457676</v>
      </c>
      <c r="E29" s="43">
        <f t="shared" si="0"/>
        <v>61569</v>
      </c>
      <c r="F29" s="43">
        <f t="shared" si="1"/>
        <v>87956</v>
      </c>
      <c r="G29" s="44" t="s">
        <v>110</v>
      </c>
      <c r="H29" s="37"/>
      <c r="I29" s="43">
        <f t="shared" si="2"/>
        <v>26387</v>
      </c>
      <c r="K29" s="45">
        <f>+'[1]CWS GROWTH CALCULATION'!$I29</f>
        <v>13511</v>
      </c>
      <c r="L29" s="46">
        <f t="shared" si="3"/>
        <v>12876</v>
      </c>
    </row>
    <row r="30" spans="1:12" ht="13.5">
      <c r="A30" s="40" t="s">
        <v>21</v>
      </c>
      <c r="C30" s="41">
        <f>'CWS Expenditures'!P30+'EA TANF Expenditures'!O30</f>
        <v>4057143</v>
      </c>
      <c r="D30" s="42">
        <v>3942905</v>
      </c>
      <c r="E30" s="43">
        <f t="shared" si="0"/>
        <v>114238</v>
      </c>
      <c r="F30" s="43">
        <f t="shared" si="1"/>
        <v>163197</v>
      </c>
      <c r="G30" s="44" t="s">
        <v>110</v>
      </c>
      <c r="H30" s="37"/>
      <c r="I30" s="43">
        <f t="shared" si="2"/>
        <v>48959</v>
      </c>
      <c r="K30" s="45">
        <f>+'[1]CWS GROWTH CALCULATION'!$I30</f>
        <v>-29431</v>
      </c>
      <c r="L30" s="46">
        <f t="shared" si="3"/>
        <v>78390</v>
      </c>
    </row>
    <row r="31" spans="1:12" ht="13.5">
      <c r="A31" s="40" t="s">
        <v>22</v>
      </c>
      <c r="C31" s="41">
        <f>'CWS Expenditures'!P31+'EA TANF Expenditures'!O31</f>
        <v>4711840</v>
      </c>
      <c r="D31" s="42">
        <v>4545424</v>
      </c>
      <c r="E31" s="43">
        <f t="shared" si="0"/>
        <v>166416</v>
      </c>
      <c r="F31" s="43">
        <f t="shared" si="1"/>
        <v>237737</v>
      </c>
      <c r="G31" s="44" t="s">
        <v>110</v>
      </c>
      <c r="H31" s="37"/>
      <c r="I31" s="43">
        <f t="shared" si="2"/>
        <v>71321</v>
      </c>
      <c r="K31" s="45">
        <f>+'[1]CWS GROWTH CALCULATION'!$I31</f>
        <v>-4590</v>
      </c>
      <c r="L31" s="46">
        <f t="shared" si="3"/>
        <v>75911</v>
      </c>
    </row>
    <row r="32" spans="1:12" ht="13.5">
      <c r="A32" s="40" t="s">
        <v>23</v>
      </c>
      <c r="C32" s="41">
        <f>'CWS Expenditures'!P32+'EA TANF Expenditures'!O32</f>
        <v>227973</v>
      </c>
      <c r="D32" s="42">
        <v>185474</v>
      </c>
      <c r="E32" s="43">
        <f t="shared" si="0"/>
        <v>42499</v>
      </c>
      <c r="F32" s="43">
        <f t="shared" si="1"/>
        <v>60713</v>
      </c>
      <c r="G32" s="44" t="s">
        <v>110</v>
      </c>
      <c r="H32" s="37"/>
      <c r="I32" s="43">
        <f t="shared" si="2"/>
        <v>18214</v>
      </c>
      <c r="K32" s="45">
        <f>+'[1]CWS GROWTH CALCULATION'!$I32</f>
        <v>-9041</v>
      </c>
      <c r="L32" s="46">
        <f t="shared" si="3"/>
        <v>27255</v>
      </c>
    </row>
    <row r="33" spans="1:12" ht="13.5">
      <c r="A33" s="40" t="s">
        <v>24</v>
      </c>
      <c r="C33" s="41">
        <f>'CWS Expenditures'!P33+'EA TANF Expenditures'!O33</f>
        <v>271531</v>
      </c>
      <c r="D33" s="42">
        <v>223897</v>
      </c>
      <c r="E33" s="43">
        <f t="shared" si="0"/>
        <v>47634</v>
      </c>
      <c r="F33" s="43">
        <f t="shared" si="1"/>
        <v>68049</v>
      </c>
      <c r="G33" s="44" t="s">
        <v>110</v>
      </c>
      <c r="H33" s="37"/>
      <c r="I33" s="43">
        <f t="shared" si="2"/>
        <v>20415</v>
      </c>
      <c r="K33" s="45">
        <f>+'[1]CWS GROWTH CALCULATION'!$I33</f>
        <v>2679</v>
      </c>
      <c r="L33" s="46">
        <f t="shared" si="3"/>
        <v>17736</v>
      </c>
    </row>
    <row r="34" spans="1:12" ht="13.5">
      <c r="A34" s="40" t="s">
        <v>25</v>
      </c>
      <c r="C34" s="41">
        <f>'CWS Expenditures'!P34+'EA TANF Expenditures'!O34</f>
        <v>4351965</v>
      </c>
      <c r="D34" s="42">
        <v>4249112</v>
      </c>
      <c r="E34" s="43">
        <f t="shared" si="0"/>
        <v>102853</v>
      </c>
      <c r="F34" s="43">
        <f t="shared" si="1"/>
        <v>146933</v>
      </c>
      <c r="G34" s="44" t="s">
        <v>110</v>
      </c>
      <c r="H34" s="37"/>
      <c r="I34" s="43">
        <f t="shared" si="2"/>
        <v>44080</v>
      </c>
      <c r="K34" s="45">
        <f>+'[1]CWS GROWTH CALCULATION'!$I34</f>
        <v>-13053</v>
      </c>
      <c r="L34" s="46">
        <f t="shared" si="3"/>
        <v>57133</v>
      </c>
    </row>
    <row r="35" spans="1:12" ht="13.5">
      <c r="A35" s="40" t="s">
        <v>26</v>
      </c>
      <c r="C35" s="41">
        <f>'CWS Expenditures'!P35+'EA TANF Expenditures'!O35</f>
        <v>1327804</v>
      </c>
      <c r="D35" s="42">
        <v>1041200</v>
      </c>
      <c r="E35" s="43">
        <f t="shared" si="0"/>
        <v>286604</v>
      </c>
      <c r="F35" s="43">
        <f t="shared" si="1"/>
        <v>409434</v>
      </c>
      <c r="G35" s="44" t="s">
        <v>110</v>
      </c>
      <c r="H35" s="37"/>
      <c r="I35" s="43">
        <f t="shared" si="2"/>
        <v>122830</v>
      </c>
      <c r="K35" s="45">
        <f>+'[1]CWS GROWTH CALCULATION'!$I35</f>
        <v>-4538</v>
      </c>
      <c r="L35" s="46">
        <f t="shared" si="3"/>
        <v>127368</v>
      </c>
    </row>
    <row r="36" spans="1:12" ht="13.5">
      <c r="A36" s="40" t="s">
        <v>27</v>
      </c>
      <c r="C36" s="41">
        <f>'CWS Expenditures'!P36+'EA TANF Expenditures'!O36</f>
        <v>828502</v>
      </c>
      <c r="D36" s="42">
        <v>854265</v>
      </c>
      <c r="E36" s="43">
        <f t="shared" si="0"/>
        <v>-25763</v>
      </c>
      <c r="F36" s="43">
        <f t="shared" si="1"/>
        <v>-36804</v>
      </c>
      <c r="G36" s="44" t="s">
        <v>110</v>
      </c>
      <c r="H36" s="37"/>
      <c r="I36" s="43">
        <f t="shared" si="2"/>
        <v>-11041</v>
      </c>
      <c r="K36" s="45">
        <f>+'[1]CWS GROWTH CALCULATION'!$I36</f>
        <v>-9586</v>
      </c>
      <c r="L36" s="46">
        <f t="shared" si="3"/>
        <v>-1455</v>
      </c>
    </row>
    <row r="37" spans="1:12" ht="13.5">
      <c r="A37" s="40" t="s">
        <v>28</v>
      </c>
      <c r="C37" s="41">
        <f>'CWS Expenditures'!P37+'EA TANF Expenditures'!O37</f>
        <v>48459434</v>
      </c>
      <c r="D37" s="42">
        <v>42319073</v>
      </c>
      <c r="E37" s="43">
        <f t="shared" si="0"/>
        <v>6140361</v>
      </c>
      <c r="F37" s="43">
        <f t="shared" si="1"/>
        <v>8771944</v>
      </c>
      <c r="G37" s="44" t="s">
        <v>110</v>
      </c>
      <c r="H37" s="37"/>
      <c r="I37" s="43">
        <f t="shared" si="2"/>
        <v>2631583</v>
      </c>
      <c r="K37" s="45">
        <f>+'[1]CWS GROWTH CALCULATION'!$I37</f>
        <v>138963</v>
      </c>
      <c r="L37" s="46">
        <f t="shared" si="3"/>
        <v>2492620</v>
      </c>
    </row>
    <row r="38" spans="1:12" ht="13.5">
      <c r="A38" s="40" t="s">
        <v>55</v>
      </c>
      <c r="C38" s="41">
        <f>'CWS Expenditures'!P38+'EA TANF Expenditures'!O38</f>
        <v>6238500</v>
      </c>
      <c r="D38" s="42">
        <v>5747417</v>
      </c>
      <c r="E38" s="43">
        <f t="shared" si="0"/>
        <v>491083</v>
      </c>
      <c r="F38" s="43">
        <f t="shared" si="1"/>
        <v>701547</v>
      </c>
      <c r="G38" s="44" t="s">
        <v>110</v>
      </c>
      <c r="H38" s="37"/>
      <c r="I38" s="43">
        <f t="shared" si="2"/>
        <v>210464</v>
      </c>
      <c r="K38" s="45">
        <f>+'[1]CWS GROWTH CALCULATION'!$I38</f>
        <v>-173523</v>
      </c>
      <c r="L38" s="46">
        <f t="shared" si="3"/>
        <v>383987</v>
      </c>
    </row>
    <row r="39" spans="1:12" ht="13.5">
      <c r="A39" s="40" t="s">
        <v>29</v>
      </c>
      <c r="C39" s="41">
        <f>'CWS Expenditures'!P39+'EA TANF Expenditures'!O39</f>
        <v>411189</v>
      </c>
      <c r="D39" s="42">
        <v>437604</v>
      </c>
      <c r="E39" s="43">
        <f t="shared" si="0"/>
        <v>-26415</v>
      </c>
      <c r="F39" s="43">
        <f t="shared" si="1"/>
        <v>-37736</v>
      </c>
      <c r="G39" s="44" t="s">
        <v>110</v>
      </c>
      <c r="H39" s="37"/>
      <c r="I39" s="43">
        <f t="shared" si="2"/>
        <v>-11321</v>
      </c>
      <c r="K39" s="45">
        <f>+'[1]CWS GROWTH CALCULATION'!$I39</f>
        <v>-22035</v>
      </c>
      <c r="L39" s="46">
        <f t="shared" si="3"/>
        <v>10714</v>
      </c>
    </row>
    <row r="40" spans="1:12" ht="13.5">
      <c r="A40" s="40" t="s">
        <v>30</v>
      </c>
      <c r="C40" s="41">
        <f>'CWS Expenditures'!P40+'EA TANF Expenditures'!O40</f>
        <v>43684640</v>
      </c>
      <c r="D40" s="42">
        <v>43227671</v>
      </c>
      <c r="E40" s="43">
        <f t="shared" si="0"/>
        <v>456969</v>
      </c>
      <c r="F40" s="43">
        <f t="shared" si="1"/>
        <v>652813</v>
      </c>
      <c r="G40" s="44" t="s">
        <v>110</v>
      </c>
      <c r="H40" s="37"/>
      <c r="I40" s="43">
        <f t="shared" si="2"/>
        <v>195844</v>
      </c>
      <c r="K40" s="45">
        <f>+'[1]CWS GROWTH CALCULATION'!$I40</f>
        <v>567024</v>
      </c>
      <c r="L40" s="46">
        <f t="shared" si="3"/>
        <v>-371180</v>
      </c>
    </row>
    <row r="41" spans="1:12" ht="13.5">
      <c r="A41" s="40" t="s">
        <v>56</v>
      </c>
      <c r="C41" s="41">
        <f>'CWS Expenditures'!P41+'EA TANF Expenditures'!O41</f>
        <v>38065917</v>
      </c>
      <c r="D41" s="42">
        <v>37468975</v>
      </c>
      <c r="E41" s="43">
        <f t="shared" si="0"/>
        <v>596942</v>
      </c>
      <c r="F41" s="43">
        <f t="shared" si="1"/>
        <v>852774</v>
      </c>
      <c r="G41" s="44" t="s">
        <v>110</v>
      </c>
      <c r="H41" s="37"/>
      <c r="I41" s="43">
        <f t="shared" si="2"/>
        <v>255832</v>
      </c>
      <c r="K41" s="45">
        <f>+'[1]CWS GROWTH CALCULATION'!$I41</f>
        <v>46845</v>
      </c>
      <c r="L41" s="46">
        <f t="shared" si="3"/>
        <v>208987</v>
      </c>
    </row>
    <row r="42" spans="1:12" ht="13.5">
      <c r="A42" s="40" t="s">
        <v>31</v>
      </c>
      <c r="C42" s="41">
        <f>'CWS Expenditures'!P42+'EA TANF Expenditures'!O42</f>
        <v>972047</v>
      </c>
      <c r="D42" s="42">
        <v>868030</v>
      </c>
      <c r="E42" s="43">
        <f t="shared" si="0"/>
        <v>104017</v>
      </c>
      <c r="F42" s="43">
        <f t="shared" si="1"/>
        <v>148596</v>
      </c>
      <c r="G42" s="44" t="s">
        <v>110</v>
      </c>
      <c r="H42" s="37"/>
      <c r="I42" s="43">
        <f t="shared" si="2"/>
        <v>44579</v>
      </c>
      <c r="K42" s="45">
        <f>+'[1]CWS GROWTH CALCULATION'!$I42</f>
        <v>51918</v>
      </c>
      <c r="L42" s="46">
        <f t="shared" si="3"/>
        <v>-7339</v>
      </c>
    </row>
    <row r="43" spans="1:12" ht="13.5">
      <c r="A43" s="40" t="s">
        <v>32</v>
      </c>
      <c r="C43" s="41">
        <f>'CWS Expenditures'!P43+'EA TANF Expenditures'!O43</f>
        <v>30616461</v>
      </c>
      <c r="D43" s="42">
        <v>29570747</v>
      </c>
      <c r="E43" s="43">
        <f t="shared" si="0"/>
        <v>1045714</v>
      </c>
      <c r="F43" s="43">
        <f t="shared" si="1"/>
        <v>1493877</v>
      </c>
      <c r="G43" s="44" t="s">
        <v>110</v>
      </c>
      <c r="H43" s="37"/>
      <c r="I43" s="43">
        <f t="shared" si="2"/>
        <v>448163</v>
      </c>
      <c r="K43" s="45">
        <f>+'[1]CWS GROWTH CALCULATION'!$I43</f>
        <v>54064</v>
      </c>
      <c r="L43" s="46">
        <f t="shared" si="3"/>
        <v>394099</v>
      </c>
    </row>
    <row r="44" spans="1:12" ht="13.5">
      <c r="A44" s="40" t="s">
        <v>33</v>
      </c>
      <c r="C44" s="41">
        <f>'CWS Expenditures'!P44+'EA TANF Expenditures'!O44</f>
        <v>56820844</v>
      </c>
      <c r="D44" s="42">
        <v>55377771</v>
      </c>
      <c r="E44" s="43">
        <f t="shared" si="0"/>
        <v>1443073</v>
      </c>
      <c r="F44" s="43">
        <f t="shared" si="1"/>
        <v>2061533</v>
      </c>
      <c r="G44" s="44" t="s">
        <v>110</v>
      </c>
      <c r="H44" s="37"/>
      <c r="I44" s="43">
        <f t="shared" si="2"/>
        <v>618460</v>
      </c>
      <c r="K44" s="45">
        <f>+'[1]CWS GROWTH CALCULATION'!$I44</f>
        <v>565562</v>
      </c>
      <c r="L44" s="46">
        <f t="shared" si="3"/>
        <v>52898</v>
      </c>
    </row>
    <row r="45" spans="1:12" ht="13.5">
      <c r="A45" s="40" t="s">
        <v>34</v>
      </c>
      <c r="C45" s="41">
        <f>'CWS Expenditures'!P45+'EA TANF Expenditures'!O45</f>
        <v>9561765</v>
      </c>
      <c r="D45" s="42">
        <v>10030987</v>
      </c>
      <c r="E45" s="43">
        <f t="shared" si="0"/>
        <v>-469222</v>
      </c>
      <c r="F45" s="43">
        <f t="shared" si="1"/>
        <v>-670317</v>
      </c>
      <c r="G45" s="44" t="s">
        <v>110</v>
      </c>
      <c r="H45" s="37"/>
      <c r="I45" s="43">
        <f t="shared" si="2"/>
        <v>-201095</v>
      </c>
      <c r="K45" s="45">
        <f>+'[1]CWS GROWTH CALCULATION'!$I45</f>
        <v>-63275</v>
      </c>
      <c r="L45" s="46">
        <f t="shared" si="3"/>
        <v>-137820</v>
      </c>
    </row>
    <row r="46" spans="1:12" ht="13.5">
      <c r="A46" s="40" t="s">
        <v>35</v>
      </c>
      <c r="C46" s="41">
        <f>'CWS Expenditures'!P46+'EA TANF Expenditures'!O46</f>
        <v>14801637</v>
      </c>
      <c r="D46" s="42">
        <v>13997413</v>
      </c>
      <c r="E46" s="43">
        <f t="shared" si="0"/>
        <v>804224</v>
      </c>
      <c r="F46" s="43">
        <f t="shared" si="1"/>
        <v>1148891</v>
      </c>
      <c r="G46" s="44" t="s">
        <v>110</v>
      </c>
      <c r="H46" s="37"/>
      <c r="I46" s="43">
        <f t="shared" si="2"/>
        <v>344667</v>
      </c>
      <c r="K46" s="45">
        <f>+'[1]CWS GROWTH CALCULATION'!$I46</f>
        <v>199801</v>
      </c>
      <c r="L46" s="46">
        <f t="shared" si="3"/>
        <v>144866</v>
      </c>
    </row>
    <row r="47" spans="1:12" ht="13.5">
      <c r="A47" s="40" t="s">
        <v>36</v>
      </c>
      <c r="C47" s="41">
        <f>'CWS Expenditures'!P47+'EA TANF Expenditures'!O47</f>
        <v>4968776</v>
      </c>
      <c r="D47" s="42">
        <v>5134662</v>
      </c>
      <c r="E47" s="43">
        <f t="shared" si="0"/>
        <v>-165886</v>
      </c>
      <c r="F47" s="43">
        <f t="shared" si="1"/>
        <v>-236980</v>
      </c>
      <c r="G47" s="44" t="s">
        <v>110</v>
      </c>
      <c r="H47" s="37"/>
      <c r="I47" s="43">
        <f t="shared" si="2"/>
        <v>-71094</v>
      </c>
      <c r="K47" s="45">
        <f>+'[1]CWS GROWTH CALCULATION'!$I47</f>
        <v>-151543</v>
      </c>
      <c r="L47" s="46">
        <f t="shared" si="3"/>
        <v>80449</v>
      </c>
    </row>
    <row r="48" spans="1:12" ht="13.5">
      <c r="A48" s="40" t="s">
        <v>37</v>
      </c>
      <c r="C48" s="41">
        <f>'CWS Expenditures'!P48+'EA TANF Expenditures'!O48</f>
        <v>9559100</v>
      </c>
      <c r="D48" s="42">
        <v>9158581</v>
      </c>
      <c r="E48" s="43">
        <f t="shared" si="0"/>
        <v>400519</v>
      </c>
      <c r="F48" s="43">
        <f t="shared" si="1"/>
        <v>572170</v>
      </c>
      <c r="G48" s="44" t="s">
        <v>110</v>
      </c>
      <c r="H48" s="37"/>
      <c r="I48" s="43">
        <f t="shared" si="2"/>
        <v>171651</v>
      </c>
      <c r="K48" s="45">
        <f>+'[1]CWS GROWTH CALCULATION'!$I48</f>
        <v>29754</v>
      </c>
      <c r="L48" s="46">
        <f t="shared" si="3"/>
        <v>141897</v>
      </c>
    </row>
    <row r="49" spans="1:12" ht="13.5">
      <c r="A49" s="40" t="s">
        <v>38</v>
      </c>
      <c r="C49" s="41">
        <f>'CWS Expenditures'!P49+'EA TANF Expenditures'!O49</f>
        <v>5328180</v>
      </c>
      <c r="D49" s="42">
        <v>4995831</v>
      </c>
      <c r="E49" s="43">
        <f t="shared" si="0"/>
        <v>332349</v>
      </c>
      <c r="F49" s="43">
        <f t="shared" si="1"/>
        <v>474784</v>
      </c>
      <c r="G49" s="44" t="s">
        <v>110</v>
      </c>
      <c r="H49" s="37"/>
      <c r="I49" s="43">
        <f t="shared" si="2"/>
        <v>142435</v>
      </c>
      <c r="K49" s="45">
        <f>+'[1]CWS GROWTH CALCULATION'!$I49</f>
        <v>358208</v>
      </c>
      <c r="L49" s="46">
        <f t="shared" si="3"/>
        <v>-215773</v>
      </c>
    </row>
    <row r="50" spans="1:12" ht="13.5">
      <c r="A50" s="40" t="s">
        <v>39</v>
      </c>
      <c r="C50" s="41">
        <f>'CWS Expenditures'!P50+'EA TANF Expenditures'!O50</f>
        <v>33244677</v>
      </c>
      <c r="D50" s="42">
        <v>28749241</v>
      </c>
      <c r="E50" s="43">
        <f t="shared" si="0"/>
        <v>4495436</v>
      </c>
      <c r="F50" s="43">
        <f t="shared" si="1"/>
        <v>6422051</v>
      </c>
      <c r="G50" s="44" t="s">
        <v>110</v>
      </c>
      <c r="H50" s="37"/>
      <c r="I50" s="43">
        <f t="shared" si="2"/>
        <v>1926615</v>
      </c>
      <c r="K50" s="45">
        <f>+'[1]CWS GROWTH CALCULATION'!$I50</f>
        <v>-24990</v>
      </c>
      <c r="L50" s="46">
        <f t="shared" si="3"/>
        <v>1951605</v>
      </c>
    </row>
    <row r="51" spans="1:12" ht="13.5">
      <c r="A51" s="40" t="s">
        <v>40</v>
      </c>
      <c r="C51" s="41">
        <f>'CWS Expenditures'!P51+'EA TANF Expenditures'!O51</f>
        <v>3608084</v>
      </c>
      <c r="D51" s="42">
        <v>3458571</v>
      </c>
      <c r="E51" s="43">
        <f t="shared" si="0"/>
        <v>149513</v>
      </c>
      <c r="F51" s="43">
        <f t="shared" si="1"/>
        <v>213590</v>
      </c>
      <c r="G51" s="44" t="s">
        <v>110</v>
      </c>
      <c r="H51" s="37"/>
      <c r="I51" s="43">
        <f t="shared" si="2"/>
        <v>64077</v>
      </c>
      <c r="K51" s="45">
        <f>+'[1]CWS GROWTH CALCULATION'!$I51</f>
        <v>40518</v>
      </c>
      <c r="L51" s="46">
        <f t="shared" si="3"/>
        <v>23559</v>
      </c>
    </row>
    <row r="52" spans="1:12" ht="13.5">
      <c r="A52" s="40" t="s">
        <v>41</v>
      </c>
      <c r="C52" s="41">
        <f>'CWS Expenditures'!P52+'EA TANF Expenditures'!O52</f>
        <v>3369349</v>
      </c>
      <c r="D52" s="42">
        <v>3134971</v>
      </c>
      <c r="E52" s="43">
        <f t="shared" si="0"/>
        <v>234378</v>
      </c>
      <c r="F52" s="43">
        <f t="shared" si="1"/>
        <v>334826</v>
      </c>
      <c r="G52" s="44" t="s">
        <v>110</v>
      </c>
      <c r="H52" s="37"/>
      <c r="I52" s="43">
        <f t="shared" si="2"/>
        <v>100448</v>
      </c>
      <c r="K52" s="45">
        <f>+'[1]CWS GROWTH CALCULATION'!$I52</f>
        <v>-13257</v>
      </c>
      <c r="L52" s="46">
        <f t="shared" si="3"/>
        <v>113705</v>
      </c>
    </row>
    <row r="53" spans="1:12" ht="13.5">
      <c r="A53" s="40" t="s">
        <v>42</v>
      </c>
      <c r="C53" s="41">
        <f>'CWS Expenditures'!P53+'EA TANF Expenditures'!O53</f>
        <v>145444</v>
      </c>
      <c r="D53" s="42">
        <v>138574</v>
      </c>
      <c r="E53" s="43">
        <f t="shared" si="0"/>
        <v>6870</v>
      </c>
      <c r="F53" s="43">
        <f t="shared" si="1"/>
        <v>9814</v>
      </c>
      <c r="G53" s="44" t="s">
        <v>110</v>
      </c>
      <c r="H53" s="37"/>
      <c r="I53" s="43">
        <f t="shared" si="2"/>
        <v>2944</v>
      </c>
      <c r="K53" s="45">
        <f>+'[1]CWS GROWTH CALCULATION'!$I53</f>
        <v>-16613</v>
      </c>
      <c r="L53" s="46">
        <f t="shared" si="3"/>
        <v>19557</v>
      </c>
    </row>
    <row r="54" spans="1:12" ht="13.5">
      <c r="A54" s="40" t="s">
        <v>43</v>
      </c>
      <c r="C54" s="41">
        <f>'CWS Expenditures'!P54+'EA TANF Expenditures'!O54</f>
        <v>856079</v>
      </c>
      <c r="D54" s="42">
        <v>854837</v>
      </c>
      <c r="E54" s="43">
        <f t="shared" si="0"/>
        <v>1242</v>
      </c>
      <c r="F54" s="43">
        <f t="shared" si="1"/>
        <v>1774</v>
      </c>
      <c r="G54" s="44" t="s">
        <v>110</v>
      </c>
      <c r="H54" s="37"/>
      <c r="I54" s="43">
        <f t="shared" si="2"/>
        <v>532</v>
      </c>
      <c r="K54" s="45">
        <f>+'[1]CWS GROWTH CALCULATION'!$I54</f>
        <v>2172</v>
      </c>
      <c r="L54" s="46">
        <f t="shared" si="3"/>
        <v>-1640</v>
      </c>
    </row>
    <row r="55" spans="1:12" ht="13.5">
      <c r="A55" s="40" t="s">
        <v>44</v>
      </c>
      <c r="C55" s="41">
        <f>'CWS Expenditures'!P55+'EA TANF Expenditures'!O55</f>
        <v>3660176</v>
      </c>
      <c r="D55" s="42">
        <v>3801993</v>
      </c>
      <c r="E55" s="43">
        <f t="shared" si="0"/>
        <v>-141817</v>
      </c>
      <c r="F55" s="43">
        <f t="shared" si="1"/>
        <v>-202596</v>
      </c>
      <c r="G55" s="44" t="s">
        <v>110</v>
      </c>
      <c r="H55" s="37"/>
      <c r="I55" s="43">
        <f t="shared" si="2"/>
        <v>-60779</v>
      </c>
      <c r="K55" s="45">
        <f>+'[1]CWS GROWTH CALCULATION'!$I55</f>
        <v>2152</v>
      </c>
      <c r="L55" s="46">
        <f t="shared" si="3"/>
        <v>-62931</v>
      </c>
    </row>
    <row r="56" spans="1:12" ht="13.5">
      <c r="A56" s="40" t="s">
        <v>45</v>
      </c>
      <c r="C56" s="41">
        <f>'CWS Expenditures'!P56+'EA TANF Expenditures'!O56</f>
        <v>7643045</v>
      </c>
      <c r="D56" s="42">
        <v>7744075</v>
      </c>
      <c r="E56" s="43">
        <f t="shared" si="0"/>
        <v>-101030</v>
      </c>
      <c r="F56" s="43">
        <f t="shared" si="1"/>
        <v>-144329</v>
      </c>
      <c r="G56" s="44" t="s">
        <v>110</v>
      </c>
      <c r="H56" s="37"/>
      <c r="I56" s="43">
        <f t="shared" si="2"/>
        <v>-43299</v>
      </c>
      <c r="K56" s="45">
        <f>+'[1]CWS GROWTH CALCULATION'!$I56</f>
        <v>-10302</v>
      </c>
      <c r="L56" s="46">
        <f t="shared" si="3"/>
        <v>-32997</v>
      </c>
    </row>
    <row r="57" spans="1:12" ht="13.5">
      <c r="A57" s="40" t="s">
        <v>61</v>
      </c>
      <c r="C57" s="41">
        <f>'CWS Expenditures'!P57+'EA TANF Expenditures'!O57</f>
        <v>7911185</v>
      </c>
      <c r="D57" s="42">
        <v>7793483</v>
      </c>
      <c r="E57" s="43">
        <f t="shared" si="0"/>
        <v>117702</v>
      </c>
      <c r="F57" s="43">
        <f t="shared" si="1"/>
        <v>168146</v>
      </c>
      <c r="G57" s="44" t="s">
        <v>110</v>
      </c>
      <c r="H57" s="37"/>
      <c r="I57" s="43">
        <f t="shared" si="2"/>
        <v>50444</v>
      </c>
      <c r="K57" s="45">
        <f>+'[1]CWS GROWTH CALCULATION'!$I57</f>
        <v>173169</v>
      </c>
      <c r="L57" s="46">
        <f t="shared" si="3"/>
        <v>-122725</v>
      </c>
    </row>
    <row r="58" spans="1:12" ht="13.5">
      <c r="A58" s="40" t="s">
        <v>46</v>
      </c>
      <c r="C58" s="41">
        <f>'CWS Expenditures'!P58+'EA TANF Expenditures'!O58</f>
        <v>1578014</v>
      </c>
      <c r="D58" s="42">
        <v>1515088</v>
      </c>
      <c r="E58" s="43">
        <f t="shared" si="0"/>
        <v>62926</v>
      </c>
      <c r="F58" s="43">
        <f t="shared" si="1"/>
        <v>89894</v>
      </c>
      <c r="G58" s="44" t="s">
        <v>110</v>
      </c>
      <c r="H58" s="37"/>
      <c r="I58" s="43">
        <f t="shared" si="2"/>
        <v>26968</v>
      </c>
      <c r="K58" s="45">
        <f>+'[1]CWS GROWTH CALCULATION'!$I58</f>
        <v>-14472</v>
      </c>
      <c r="L58" s="46">
        <f t="shared" si="3"/>
        <v>41440</v>
      </c>
    </row>
    <row r="59" spans="1:12" ht="13.5">
      <c r="A59" s="40" t="s">
        <v>47</v>
      </c>
      <c r="C59" s="41">
        <f>'CWS Expenditures'!P59+'EA TANF Expenditures'!O59</f>
        <v>1365678</v>
      </c>
      <c r="D59" s="42">
        <v>1406741</v>
      </c>
      <c r="E59" s="43">
        <f t="shared" si="0"/>
        <v>-41063</v>
      </c>
      <c r="F59" s="43">
        <f t="shared" si="1"/>
        <v>-58661</v>
      </c>
      <c r="G59" s="44" t="s">
        <v>110</v>
      </c>
      <c r="H59" s="37"/>
      <c r="I59" s="43">
        <f t="shared" si="2"/>
        <v>-17598</v>
      </c>
      <c r="K59" s="45">
        <f>+'[1]CWS GROWTH CALCULATION'!$I59</f>
        <v>14937</v>
      </c>
      <c r="L59" s="46">
        <f t="shared" si="3"/>
        <v>-32535</v>
      </c>
    </row>
    <row r="60" spans="1:12" ht="13.5">
      <c r="A60" s="40" t="s">
        <v>48</v>
      </c>
      <c r="C60" s="41">
        <f>'CWS Expenditures'!P60+'EA TANF Expenditures'!O60</f>
        <v>399588</v>
      </c>
      <c r="D60" s="42">
        <v>350121</v>
      </c>
      <c r="E60" s="43">
        <f t="shared" si="0"/>
        <v>49467</v>
      </c>
      <c r="F60" s="43">
        <f t="shared" si="1"/>
        <v>70667</v>
      </c>
      <c r="G60" s="44" t="s">
        <v>110</v>
      </c>
      <c r="H60" s="37"/>
      <c r="I60" s="43">
        <f t="shared" si="2"/>
        <v>21200</v>
      </c>
      <c r="K60" s="45">
        <f>+'[1]CWS GROWTH CALCULATION'!$I60</f>
        <v>-8990</v>
      </c>
      <c r="L60" s="46">
        <f t="shared" si="3"/>
        <v>30190</v>
      </c>
    </row>
    <row r="61" spans="1:12" ht="13.5">
      <c r="A61" s="40" t="s">
        <v>49</v>
      </c>
      <c r="C61" s="41">
        <f>'CWS Expenditures'!P61+'EA TANF Expenditures'!O61</f>
        <v>8026991</v>
      </c>
      <c r="D61" s="42">
        <v>7079085</v>
      </c>
      <c r="E61" s="43">
        <f t="shared" si="0"/>
        <v>947906</v>
      </c>
      <c r="F61" s="43">
        <f t="shared" si="1"/>
        <v>1354151</v>
      </c>
      <c r="G61" s="44" t="s">
        <v>110</v>
      </c>
      <c r="H61" s="37"/>
      <c r="I61" s="43">
        <f t="shared" si="2"/>
        <v>406245</v>
      </c>
      <c r="K61" s="45">
        <f>+'[1]CWS GROWTH CALCULATION'!$I61</f>
        <v>-48927</v>
      </c>
      <c r="L61" s="46">
        <f t="shared" si="3"/>
        <v>455172</v>
      </c>
    </row>
    <row r="62" spans="1:12" ht="13.5">
      <c r="A62" s="40" t="s">
        <v>50</v>
      </c>
      <c r="C62" s="41">
        <f>'CWS Expenditures'!P62+'EA TANF Expenditures'!O62</f>
        <v>883307</v>
      </c>
      <c r="D62" s="42">
        <v>871568</v>
      </c>
      <c r="E62" s="43">
        <f t="shared" si="0"/>
        <v>11739</v>
      </c>
      <c r="F62" s="43">
        <f t="shared" si="1"/>
        <v>16770</v>
      </c>
      <c r="G62" s="44" t="s">
        <v>110</v>
      </c>
      <c r="H62" s="37"/>
      <c r="I62" s="43">
        <f t="shared" si="2"/>
        <v>5031</v>
      </c>
      <c r="K62" s="45">
        <f>+'[1]CWS GROWTH CALCULATION'!$I62</f>
        <v>5184</v>
      </c>
      <c r="L62" s="46">
        <f t="shared" si="3"/>
        <v>-153</v>
      </c>
    </row>
    <row r="63" spans="1:12" ht="13.5">
      <c r="A63" s="40" t="s">
        <v>51</v>
      </c>
      <c r="C63" s="41">
        <f>'CWS Expenditures'!P63+'EA TANF Expenditures'!O63</f>
        <v>7455868</v>
      </c>
      <c r="D63" s="42">
        <v>7328356</v>
      </c>
      <c r="E63" s="43">
        <f t="shared" si="0"/>
        <v>127512</v>
      </c>
      <c r="F63" s="43">
        <f t="shared" si="1"/>
        <v>182160</v>
      </c>
      <c r="G63" s="44" t="s">
        <v>110</v>
      </c>
      <c r="H63" s="37"/>
      <c r="I63" s="43">
        <f t="shared" si="2"/>
        <v>54648</v>
      </c>
      <c r="K63" s="45">
        <f>+'[1]CWS GROWTH CALCULATION'!$I63</f>
        <v>-81104</v>
      </c>
      <c r="L63" s="46">
        <f t="shared" si="3"/>
        <v>135752</v>
      </c>
    </row>
    <row r="64" spans="1:12" ht="13.5">
      <c r="A64" s="40" t="s">
        <v>52</v>
      </c>
      <c r="C64" s="41">
        <f>'CWS Expenditures'!P64+'EA TANF Expenditures'!O64</f>
        <v>2531203</v>
      </c>
      <c r="D64" s="42">
        <v>2392496</v>
      </c>
      <c r="E64" s="43">
        <f t="shared" si="0"/>
        <v>138707</v>
      </c>
      <c r="F64" s="43">
        <f t="shared" si="1"/>
        <v>198153</v>
      </c>
      <c r="G64" s="44" t="s">
        <v>110</v>
      </c>
      <c r="H64" s="37"/>
      <c r="I64" s="43">
        <f t="shared" si="2"/>
        <v>59446</v>
      </c>
      <c r="K64" s="45">
        <f>+'[1]CWS GROWTH CALCULATION'!$I64</f>
        <v>-2993</v>
      </c>
      <c r="L64" s="46">
        <f t="shared" si="3"/>
        <v>62439</v>
      </c>
    </row>
    <row r="65" spans="1:12" ht="13.5">
      <c r="A65" s="40" t="s">
        <v>53</v>
      </c>
      <c r="C65" s="41">
        <f>'CWS Expenditures'!P65+'EA TANF Expenditures'!O65</f>
        <v>2117274</v>
      </c>
      <c r="D65" s="42">
        <v>1955385</v>
      </c>
      <c r="E65" s="43">
        <f t="shared" si="0"/>
        <v>161889</v>
      </c>
      <c r="F65" s="43">
        <f t="shared" si="1"/>
        <v>231270</v>
      </c>
      <c r="G65" s="44" t="s">
        <v>110</v>
      </c>
      <c r="H65" s="37"/>
      <c r="I65" s="43">
        <f t="shared" si="2"/>
        <v>69381</v>
      </c>
      <c r="K65" s="45">
        <f>+'[1]CWS GROWTH CALCULATION'!$I65</f>
        <v>-4794</v>
      </c>
      <c r="L65" s="46">
        <f t="shared" si="3"/>
        <v>74175</v>
      </c>
    </row>
    <row r="66" spans="1:12" ht="13.5">
      <c r="A66" s="40"/>
      <c r="C66" s="41"/>
      <c r="D66" s="42"/>
      <c r="E66" s="47"/>
      <c r="F66" s="43"/>
      <c r="G66" s="44"/>
      <c r="H66" s="37"/>
      <c r="I66" s="43"/>
      <c r="K66" s="48"/>
      <c r="L66" s="49"/>
    </row>
    <row r="67" spans="1:12" ht="14.25" thickBot="1">
      <c r="A67" s="50" t="s">
        <v>57</v>
      </c>
      <c r="C67" s="51">
        <f>SUM(C8:C65)</f>
        <v>638543877</v>
      </c>
      <c r="D67" s="52">
        <f>SUM(D8:D65)</f>
        <v>619212287</v>
      </c>
      <c r="E67" s="52">
        <f>SUM(E8:E65)</f>
        <v>19331590</v>
      </c>
      <c r="F67" s="53">
        <f>SUM(F8:F65)</f>
        <v>27616557</v>
      </c>
      <c r="G67" s="54"/>
      <c r="H67" s="37"/>
      <c r="I67" s="53">
        <f>SUM(I8:I65)</f>
        <v>8284967</v>
      </c>
      <c r="K67" s="55">
        <f>SUM(K8:K65)</f>
        <v>-3067053</v>
      </c>
      <c r="L67" s="56">
        <f>SUM(L8:L65)</f>
        <v>11352020</v>
      </c>
    </row>
    <row r="68" spans="1:12" ht="13.5">
      <c r="A68" s="5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12" ht="13.5">
      <c r="A69" s="57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4" ht="13.5">
      <c r="A70" s="6" t="s">
        <v>123</v>
      </c>
      <c r="C70" s="61">
        <f>+'CWS Expenditures'!P67</f>
        <v>470912396</v>
      </c>
      <c r="D70" s="62"/>
    </row>
    <row r="71" spans="1:3" ht="13.5">
      <c r="A71" s="6" t="s">
        <v>124</v>
      </c>
      <c r="C71" s="63">
        <f>'EA TANF Expenditures'!$O$67</f>
        <v>167631481</v>
      </c>
    </row>
    <row r="72" ht="13.5">
      <c r="C72" s="61">
        <f>SUM(C70:C71)</f>
        <v>638543877</v>
      </c>
    </row>
    <row r="75" spans="1:12" ht="13.5">
      <c r="A75" s="64" t="s">
        <v>57</v>
      </c>
      <c r="B75" s="37"/>
      <c r="C75" s="65">
        <v>619212287</v>
      </c>
      <c r="D75" s="65">
        <v>626368730</v>
      </c>
      <c r="E75" s="65">
        <v>-7156443</v>
      </c>
      <c r="F75" s="65">
        <v>-10223496</v>
      </c>
      <c r="G75" s="66"/>
      <c r="H75" s="37"/>
      <c r="I75" s="65">
        <v>-3067053</v>
      </c>
      <c r="J75" s="37"/>
      <c r="K75" s="67">
        <v>33589344</v>
      </c>
      <c r="L75" s="67">
        <v>-36656397</v>
      </c>
    </row>
    <row r="77" spans="3:12" ht="13.5">
      <c r="C77" s="61">
        <f>C67-C75</f>
        <v>19331590</v>
      </c>
      <c r="D77" s="61">
        <f aca="true" t="shared" si="4" ref="D77:L77">D67-D75</f>
        <v>-7156443</v>
      </c>
      <c r="E77" s="61">
        <f t="shared" si="4"/>
        <v>26488033</v>
      </c>
      <c r="F77" s="61">
        <f t="shared" si="4"/>
        <v>37840053</v>
      </c>
      <c r="G77" s="61"/>
      <c r="H77" s="61"/>
      <c r="I77" s="61">
        <f t="shared" si="4"/>
        <v>11352020</v>
      </c>
      <c r="J77" s="61"/>
      <c r="K77" s="61">
        <f t="shared" si="4"/>
        <v>-36656397</v>
      </c>
      <c r="L77" s="61">
        <f t="shared" si="4"/>
        <v>48008417</v>
      </c>
    </row>
  </sheetData>
  <sheetProtection/>
  <printOptions horizontalCentered="1"/>
  <pageMargins left="0" right="0" top="0.5" bottom="0.5" header="0.25" footer="0.25"/>
  <pageSetup fitToHeight="1" fitToWidth="1" horizontalDpi="600" verticalDpi="600" orientation="landscape" scale="61" r:id="rId1"/>
  <headerFooter alignWithMargins="0">
    <oddFooter>&amp;L&amp;UTOC&amp;U
FAADS WOrkgroup (05/10)&amp;C&amp;"Arial,Bold"&amp;12APPENDIX C-2&amp;R&amp;12Page 11 of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2"/>
  <sheetViews>
    <sheetView zoomScalePageLayoutView="0" workbookViewId="0" topLeftCell="A1">
      <pane xSplit="2" ySplit="7" topLeftCell="C8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17.7109375" style="77" customWidth="1"/>
    <col min="2" max="2" width="2.8515625" style="77" customWidth="1"/>
    <col min="3" max="3" width="15.8515625" style="77" customWidth="1"/>
    <col min="4" max="4" width="17.28125" style="77" bestFit="1" customWidth="1"/>
    <col min="5" max="5" width="13.7109375" style="77" customWidth="1"/>
    <col min="6" max="6" width="13.57421875" style="77" customWidth="1"/>
    <col min="7" max="7" width="14.28125" style="77" customWidth="1"/>
    <col min="8" max="8" width="2.28125" style="6" customWidth="1"/>
    <col min="9" max="9" width="10.140625" style="6" customWidth="1"/>
    <col min="10" max="10" width="19.421875" style="6" bestFit="1" customWidth="1"/>
    <col min="11" max="11" width="9.140625" style="6" customWidth="1"/>
    <col min="12" max="12" width="18.7109375" style="6" bestFit="1" customWidth="1"/>
    <col min="13" max="13" width="19.421875" style="6" bestFit="1" customWidth="1"/>
    <col min="14" max="14" width="2.8515625" style="6" customWidth="1"/>
    <col min="15" max="15" width="17.57421875" style="6" bestFit="1" customWidth="1"/>
    <col min="16" max="16" width="18.00390625" style="6" bestFit="1" customWidth="1"/>
    <col min="17" max="17" width="13.28125" style="6" bestFit="1" customWidth="1"/>
    <col min="18" max="18" width="13.00390625" style="6" bestFit="1" customWidth="1"/>
    <col min="19" max="19" width="14.140625" style="6" bestFit="1" customWidth="1"/>
    <col min="20" max="21" width="9.140625" style="6" customWidth="1"/>
    <col min="22" max="23" width="12.421875" style="6" bestFit="1" customWidth="1"/>
    <col min="24" max="24" width="11.421875" style="6" bestFit="1" customWidth="1"/>
    <col min="25" max="25" width="12.421875" style="6" bestFit="1" customWidth="1"/>
    <col min="26" max="26" width="14.00390625" style="6" bestFit="1" customWidth="1"/>
    <col min="27" max="27" width="3.140625" style="6" customWidth="1"/>
    <col min="28" max="28" width="9.00390625" style="6" bestFit="1" customWidth="1"/>
    <col min="29" max="29" width="13.140625" style="6" bestFit="1" customWidth="1"/>
    <col min="30" max="30" width="8.140625" style="6" bestFit="1" customWidth="1"/>
    <col min="31" max="32" width="13.140625" style="6" bestFit="1" customWidth="1"/>
    <col min="33" max="33" width="3.140625" style="6" customWidth="1"/>
    <col min="34" max="35" width="12.421875" style="6" bestFit="1" customWidth="1"/>
    <col min="36" max="36" width="11.421875" style="6" bestFit="1" customWidth="1"/>
    <col min="37" max="37" width="12.421875" style="6" bestFit="1" customWidth="1"/>
    <col min="38" max="38" width="14.00390625" style="6" bestFit="1" customWidth="1"/>
    <col min="39" max="16384" width="9.140625" style="6" customWidth="1"/>
  </cols>
  <sheetData>
    <row r="1" ht="16.5">
      <c r="A1" s="76" t="s">
        <v>230</v>
      </c>
    </row>
    <row r="2" spans="1:5" ht="13.5">
      <c r="A2" s="37"/>
      <c r="B2" s="37"/>
      <c r="C2" s="37"/>
      <c r="D2" s="37"/>
      <c r="E2" s="37"/>
    </row>
    <row r="3" spans="1:38" ht="14.25" thickBot="1">
      <c r="A3" s="37"/>
      <c r="B3" s="37"/>
      <c r="C3" s="37"/>
      <c r="D3" s="37"/>
      <c r="E3" s="37"/>
      <c r="V3" s="78" t="s">
        <v>224</v>
      </c>
      <c r="W3" s="78"/>
      <c r="X3" s="78"/>
      <c r="Y3" s="78"/>
      <c r="Z3" s="78"/>
      <c r="AB3" s="78" t="s">
        <v>224</v>
      </c>
      <c r="AC3" s="78"/>
      <c r="AD3" s="78"/>
      <c r="AE3" s="78"/>
      <c r="AF3" s="78"/>
      <c r="AH3" s="78" t="s">
        <v>224</v>
      </c>
      <c r="AI3" s="78"/>
      <c r="AJ3" s="78"/>
      <c r="AK3" s="78"/>
      <c r="AL3" s="78"/>
    </row>
    <row r="4" spans="1:38" ht="13.5">
      <c r="A4" s="79"/>
      <c r="C4" s="80" t="s">
        <v>221</v>
      </c>
      <c r="D4" s="81"/>
      <c r="E4" s="81"/>
      <c r="F4" s="81"/>
      <c r="G4" s="82"/>
      <c r="I4" s="80" t="s">
        <v>221</v>
      </c>
      <c r="J4" s="81"/>
      <c r="K4" s="81"/>
      <c r="L4" s="81"/>
      <c r="M4" s="82"/>
      <c r="O4" s="80" t="s">
        <v>221</v>
      </c>
      <c r="P4" s="81"/>
      <c r="Q4" s="81"/>
      <c r="R4" s="81"/>
      <c r="S4" s="82"/>
      <c r="V4" s="83" t="s">
        <v>112</v>
      </c>
      <c r="W4" s="84"/>
      <c r="X4" s="84"/>
      <c r="Y4" s="84"/>
      <c r="Z4" s="85"/>
      <c r="AA4" s="133"/>
      <c r="AB4" s="83" t="s">
        <v>112</v>
      </c>
      <c r="AC4" s="84"/>
      <c r="AD4" s="84"/>
      <c r="AE4" s="84"/>
      <c r="AF4" s="85"/>
      <c r="AG4" s="133"/>
      <c r="AH4" s="83" t="s">
        <v>112</v>
      </c>
      <c r="AI4" s="84"/>
      <c r="AJ4" s="84"/>
      <c r="AK4" s="84"/>
      <c r="AL4" s="85"/>
    </row>
    <row r="5" spans="1:38" ht="13.5">
      <c r="A5" s="86"/>
      <c r="C5" s="87" t="s">
        <v>254</v>
      </c>
      <c r="D5" s="88"/>
      <c r="E5" s="88"/>
      <c r="F5" s="88"/>
      <c r="G5" s="89"/>
      <c r="I5" s="87" t="s">
        <v>255</v>
      </c>
      <c r="J5" s="88"/>
      <c r="K5" s="88"/>
      <c r="L5" s="88"/>
      <c r="M5" s="89"/>
      <c r="O5" s="87" t="s">
        <v>121</v>
      </c>
      <c r="P5" s="88"/>
      <c r="Q5" s="88"/>
      <c r="R5" s="88"/>
      <c r="S5" s="89"/>
      <c r="V5" s="90" t="s">
        <v>222</v>
      </c>
      <c r="W5" s="91"/>
      <c r="X5" s="91"/>
      <c r="Y5" s="91"/>
      <c r="Z5" s="92"/>
      <c r="AA5" s="133"/>
      <c r="AB5" s="90" t="s">
        <v>223</v>
      </c>
      <c r="AC5" s="91"/>
      <c r="AD5" s="91"/>
      <c r="AE5" s="91"/>
      <c r="AF5" s="92"/>
      <c r="AG5" s="133"/>
      <c r="AH5" s="90" t="s">
        <v>121</v>
      </c>
      <c r="AI5" s="91"/>
      <c r="AJ5" s="91"/>
      <c r="AK5" s="91"/>
      <c r="AL5" s="92"/>
    </row>
    <row r="6" spans="1:38" ht="14.25" thickBot="1">
      <c r="A6" s="93" t="s">
        <v>60</v>
      </c>
      <c r="C6" s="94" t="s">
        <v>62</v>
      </c>
      <c r="D6" s="95" t="s">
        <v>58</v>
      </c>
      <c r="E6" s="95" t="s">
        <v>63</v>
      </c>
      <c r="F6" s="95" t="s">
        <v>64</v>
      </c>
      <c r="G6" s="96" t="s">
        <v>57</v>
      </c>
      <c r="I6" s="94" t="s">
        <v>62</v>
      </c>
      <c r="J6" s="95" t="s">
        <v>58</v>
      </c>
      <c r="K6" s="95" t="s">
        <v>63</v>
      </c>
      <c r="L6" s="95" t="s">
        <v>64</v>
      </c>
      <c r="M6" s="96" t="s">
        <v>57</v>
      </c>
      <c r="O6" s="94" t="s">
        <v>62</v>
      </c>
      <c r="P6" s="95" t="s">
        <v>58</v>
      </c>
      <c r="Q6" s="95" t="s">
        <v>63</v>
      </c>
      <c r="R6" s="95" t="s">
        <v>64</v>
      </c>
      <c r="S6" s="96" t="s">
        <v>57</v>
      </c>
      <c r="V6" s="97" t="s">
        <v>62</v>
      </c>
      <c r="W6" s="98" t="s">
        <v>58</v>
      </c>
      <c r="X6" s="98" t="s">
        <v>63</v>
      </c>
      <c r="Y6" s="98" t="s">
        <v>64</v>
      </c>
      <c r="Z6" s="99" t="s">
        <v>57</v>
      </c>
      <c r="AA6" s="133"/>
      <c r="AB6" s="97" t="s">
        <v>62</v>
      </c>
      <c r="AC6" s="98" t="s">
        <v>58</v>
      </c>
      <c r="AD6" s="98" t="s">
        <v>63</v>
      </c>
      <c r="AE6" s="98" t="s">
        <v>64</v>
      </c>
      <c r="AF6" s="99" t="s">
        <v>57</v>
      </c>
      <c r="AG6" s="133"/>
      <c r="AH6" s="97" t="s">
        <v>62</v>
      </c>
      <c r="AI6" s="98" t="s">
        <v>58</v>
      </c>
      <c r="AJ6" s="98" t="s">
        <v>63</v>
      </c>
      <c r="AK6" s="98" t="s">
        <v>64</v>
      </c>
      <c r="AL6" s="99" t="s">
        <v>57</v>
      </c>
    </row>
    <row r="7" spans="9:38" ht="14.25" thickBot="1">
      <c r="I7" s="77"/>
      <c r="J7" s="77"/>
      <c r="K7" s="77"/>
      <c r="L7" s="77"/>
      <c r="M7" s="77"/>
      <c r="O7" s="77"/>
      <c r="P7" s="77"/>
      <c r="Q7" s="77"/>
      <c r="R7" s="77"/>
      <c r="S7" s="77"/>
      <c r="V7" s="100"/>
      <c r="W7" s="100"/>
      <c r="X7" s="100"/>
      <c r="Y7" s="100"/>
      <c r="Z7" s="100"/>
      <c r="AA7" s="133"/>
      <c r="AB7" s="100"/>
      <c r="AC7" s="100"/>
      <c r="AD7" s="100"/>
      <c r="AE7" s="100"/>
      <c r="AF7" s="100"/>
      <c r="AG7" s="133"/>
      <c r="AH7" s="100"/>
      <c r="AI7" s="100"/>
      <c r="AJ7" s="100"/>
      <c r="AK7" s="100"/>
      <c r="AL7" s="100"/>
    </row>
    <row r="8" spans="1:38" ht="13.5">
      <c r="A8" s="101" t="s">
        <v>0</v>
      </c>
      <c r="C8" s="102">
        <v>23001159</v>
      </c>
      <c r="D8" s="103">
        <v>29453448</v>
      </c>
      <c r="E8" s="103">
        <v>2433077</v>
      </c>
      <c r="F8" s="103">
        <v>11906402</v>
      </c>
      <c r="G8" s="104">
        <f>SUM(C8:F8)</f>
        <v>66794086</v>
      </c>
      <c r="I8" s="102">
        <v>0</v>
      </c>
      <c r="J8" s="103">
        <v>-13488127</v>
      </c>
      <c r="K8" s="103">
        <v>0</v>
      </c>
      <c r="L8" s="103">
        <v>-5780625</v>
      </c>
      <c r="M8" s="104">
        <f>SUM(I8:L8)</f>
        <v>-19268752</v>
      </c>
      <c r="O8" s="102">
        <f>C8+I8</f>
        <v>23001159</v>
      </c>
      <c r="P8" s="103">
        <f>D8+J8</f>
        <v>15965321</v>
      </c>
      <c r="Q8" s="103">
        <f>E8+K8</f>
        <v>2433077</v>
      </c>
      <c r="R8" s="103">
        <f>F8+L8</f>
        <v>6125777</v>
      </c>
      <c r="S8" s="104">
        <f>SUM(O8:R8)</f>
        <v>47525334</v>
      </c>
      <c r="V8" s="105">
        <v>23378001</v>
      </c>
      <c r="W8" s="106">
        <v>26156590</v>
      </c>
      <c r="X8" s="106">
        <v>1657051</v>
      </c>
      <c r="Y8" s="106">
        <v>11068309</v>
      </c>
      <c r="Z8" s="107">
        <v>62259951</v>
      </c>
      <c r="AA8" s="133"/>
      <c r="AB8" s="105">
        <v>0</v>
      </c>
      <c r="AC8" s="106">
        <v>-9939349</v>
      </c>
      <c r="AD8" s="106">
        <v>0</v>
      </c>
      <c r="AE8" s="106">
        <v>-4259721</v>
      </c>
      <c r="AF8" s="107">
        <v>-14199070</v>
      </c>
      <c r="AG8" s="133"/>
      <c r="AH8" s="105">
        <v>23378001</v>
      </c>
      <c r="AI8" s="106">
        <v>16217241</v>
      </c>
      <c r="AJ8" s="106">
        <v>1657051</v>
      </c>
      <c r="AK8" s="106">
        <v>6808588</v>
      </c>
      <c r="AL8" s="107">
        <v>48060881</v>
      </c>
    </row>
    <row r="9" spans="1:38" ht="13.5">
      <c r="A9" s="40" t="s">
        <v>1</v>
      </c>
      <c r="C9" s="108">
        <v>133133</v>
      </c>
      <c r="D9" s="109">
        <v>114705</v>
      </c>
      <c r="E9" s="109">
        <v>23491</v>
      </c>
      <c r="F9" s="109">
        <v>49162</v>
      </c>
      <c r="G9" s="110">
        <f aca="true" t="shared" si="0" ref="G9:G65">SUM(C9:F9)</f>
        <v>320491</v>
      </c>
      <c r="I9" s="108">
        <v>0</v>
      </c>
      <c r="J9" s="109">
        <v>0</v>
      </c>
      <c r="K9" s="109">
        <v>0</v>
      </c>
      <c r="L9" s="109">
        <v>0</v>
      </c>
      <c r="M9" s="110">
        <f aca="true" t="shared" si="1" ref="M9:M65">SUM(I9:L9)</f>
        <v>0</v>
      </c>
      <c r="O9" s="108">
        <f aca="true" t="shared" si="2" ref="O9:O65">C9+I9</f>
        <v>133133</v>
      </c>
      <c r="P9" s="109">
        <f aca="true" t="shared" si="3" ref="P9:P65">D9+J9</f>
        <v>114705</v>
      </c>
      <c r="Q9" s="109">
        <f aca="true" t="shared" si="4" ref="Q9:Q65">E9+K9</f>
        <v>23491</v>
      </c>
      <c r="R9" s="109">
        <f aca="true" t="shared" si="5" ref="R9:R65">F9+L9</f>
        <v>49162</v>
      </c>
      <c r="S9" s="110">
        <f aca="true" t="shared" si="6" ref="S9:S65">SUM(O9:R9)</f>
        <v>320491</v>
      </c>
      <c r="V9" s="111">
        <v>165580</v>
      </c>
      <c r="W9" s="112">
        <v>123206</v>
      </c>
      <c r="X9" s="112">
        <v>13135</v>
      </c>
      <c r="Y9" s="112">
        <v>52806</v>
      </c>
      <c r="Z9" s="113">
        <v>354727</v>
      </c>
      <c r="AA9" s="133"/>
      <c r="AB9" s="111">
        <v>0</v>
      </c>
      <c r="AC9" s="112">
        <v>0</v>
      </c>
      <c r="AD9" s="112">
        <v>0</v>
      </c>
      <c r="AE9" s="112">
        <v>0</v>
      </c>
      <c r="AF9" s="113">
        <v>0</v>
      </c>
      <c r="AG9" s="133"/>
      <c r="AH9" s="111">
        <v>165580</v>
      </c>
      <c r="AI9" s="112">
        <v>123206</v>
      </c>
      <c r="AJ9" s="112">
        <v>13135</v>
      </c>
      <c r="AK9" s="112">
        <v>52806</v>
      </c>
      <c r="AL9" s="113">
        <v>354727</v>
      </c>
    </row>
    <row r="10" spans="1:38" ht="13.5">
      <c r="A10" s="40" t="s">
        <v>2</v>
      </c>
      <c r="C10" s="108">
        <v>368301</v>
      </c>
      <c r="D10" s="109">
        <v>668191</v>
      </c>
      <c r="E10" s="109">
        <v>56582</v>
      </c>
      <c r="F10" s="109">
        <v>281954</v>
      </c>
      <c r="G10" s="110">
        <f t="shared" si="0"/>
        <v>1375028</v>
      </c>
      <c r="I10" s="108">
        <v>0</v>
      </c>
      <c r="J10" s="109">
        <v>-360700</v>
      </c>
      <c r="K10" s="109">
        <v>0</v>
      </c>
      <c r="L10" s="109">
        <v>-154585</v>
      </c>
      <c r="M10" s="110">
        <f t="shared" si="1"/>
        <v>-515285</v>
      </c>
      <c r="O10" s="108">
        <f t="shared" si="2"/>
        <v>368301</v>
      </c>
      <c r="P10" s="109">
        <f t="shared" si="3"/>
        <v>307491</v>
      </c>
      <c r="Q10" s="109">
        <f t="shared" si="4"/>
        <v>56582</v>
      </c>
      <c r="R10" s="109">
        <f t="shared" si="5"/>
        <v>127369</v>
      </c>
      <c r="S10" s="110">
        <f t="shared" si="6"/>
        <v>859743</v>
      </c>
      <c r="V10" s="111">
        <v>373272</v>
      </c>
      <c r="W10" s="112">
        <v>646516</v>
      </c>
      <c r="X10" s="112">
        <v>13868</v>
      </c>
      <c r="Y10" s="112">
        <v>276897</v>
      </c>
      <c r="Z10" s="113">
        <v>1310553</v>
      </c>
      <c r="AA10" s="133"/>
      <c r="AB10" s="111">
        <v>0</v>
      </c>
      <c r="AC10" s="112">
        <v>-364802</v>
      </c>
      <c r="AD10" s="112">
        <v>0</v>
      </c>
      <c r="AE10" s="112">
        <v>-156342</v>
      </c>
      <c r="AF10" s="113">
        <v>-521144</v>
      </c>
      <c r="AG10" s="133"/>
      <c r="AH10" s="111">
        <v>373272</v>
      </c>
      <c r="AI10" s="112">
        <v>281714</v>
      </c>
      <c r="AJ10" s="112">
        <v>13868</v>
      </c>
      <c r="AK10" s="112">
        <v>120555</v>
      </c>
      <c r="AL10" s="113">
        <v>789409</v>
      </c>
    </row>
    <row r="11" spans="1:38" ht="13.5">
      <c r="A11" s="40" t="s">
        <v>3</v>
      </c>
      <c r="C11" s="108">
        <v>4303882</v>
      </c>
      <c r="D11" s="109">
        <v>4125313</v>
      </c>
      <c r="E11" s="109">
        <v>715756</v>
      </c>
      <c r="F11" s="109">
        <v>1733866</v>
      </c>
      <c r="G11" s="110">
        <f t="shared" si="0"/>
        <v>10878817</v>
      </c>
      <c r="I11" s="108">
        <v>0</v>
      </c>
      <c r="J11" s="109">
        <v>-504796</v>
      </c>
      <c r="K11" s="109">
        <v>0</v>
      </c>
      <c r="L11" s="109">
        <v>-216341</v>
      </c>
      <c r="M11" s="110">
        <f t="shared" si="1"/>
        <v>-721137</v>
      </c>
      <c r="O11" s="108">
        <f t="shared" si="2"/>
        <v>4303882</v>
      </c>
      <c r="P11" s="109">
        <f t="shared" si="3"/>
        <v>3620517</v>
      </c>
      <c r="Q11" s="109">
        <f t="shared" si="4"/>
        <v>715756</v>
      </c>
      <c r="R11" s="109">
        <f t="shared" si="5"/>
        <v>1517525</v>
      </c>
      <c r="S11" s="110">
        <f t="shared" si="6"/>
        <v>10157680</v>
      </c>
      <c r="V11" s="111">
        <v>4260129</v>
      </c>
      <c r="W11" s="112">
        <v>4061925</v>
      </c>
      <c r="X11" s="112">
        <v>1015126</v>
      </c>
      <c r="Y11" s="112">
        <v>1737661</v>
      </c>
      <c r="Z11" s="113">
        <v>11074841</v>
      </c>
      <c r="AA11" s="133"/>
      <c r="AB11" s="111">
        <v>0</v>
      </c>
      <c r="AC11" s="112">
        <v>-614690</v>
      </c>
      <c r="AD11" s="112">
        <v>0</v>
      </c>
      <c r="AE11" s="112">
        <v>-263438</v>
      </c>
      <c r="AF11" s="113">
        <v>-878128</v>
      </c>
      <c r="AG11" s="133"/>
      <c r="AH11" s="111">
        <v>4260129</v>
      </c>
      <c r="AI11" s="112">
        <v>3447235</v>
      </c>
      <c r="AJ11" s="112">
        <v>1015126</v>
      </c>
      <c r="AK11" s="112">
        <v>1474223</v>
      </c>
      <c r="AL11" s="113">
        <v>10196713</v>
      </c>
    </row>
    <row r="12" spans="1:38" ht="13.5">
      <c r="A12" s="40" t="s">
        <v>4</v>
      </c>
      <c r="C12" s="108">
        <v>344457</v>
      </c>
      <c r="D12" s="109">
        <v>922421</v>
      </c>
      <c r="E12" s="109">
        <v>74158</v>
      </c>
      <c r="F12" s="109">
        <v>340916</v>
      </c>
      <c r="G12" s="110">
        <f t="shared" si="0"/>
        <v>1681952</v>
      </c>
      <c r="I12" s="108">
        <v>0</v>
      </c>
      <c r="J12" s="109">
        <v>-188997</v>
      </c>
      <c r="K12" s="109">
        <v>0</v>
      </c>
      <c r="L12" s="109">
        <v>-80999</v>
      </c>
      <c r="M12" s="110">
        <f t="shared" si="1"/>
        <v>-269996</v>
      </c>
      <c r="O12" s="108">
        <f t="shared" si="2"/>
        <v>344457</v>
      </c>
      <c r="P12" s="109">
        <f t="shared" si="3"/>
        <v>733424</v>
      </c>
      <c r="Q12" s="109">
        <f t="shared" si="4"/>
        <v>74158</v>
      </c>
      <c r="R12" s="109">
        <f t="shared" si="5"/>
        <v>259917</v>
      </c>
      <c r="S12" s="110">
        <f t="shared" si="6"/>
        <v>1411956</v>
      </c>
      <c r="V12" s="111">
        <v>495734</v>
      </c>
      <c r="W12" s="112">
        <v>782406</v>
      </c>
      <c r="X12" s="112">
        <v>77997</v>
      </c>
      <c r="Y12" s="112">
        <v>325830</v>
      </c>
      <c r="Z12" s="113">
        <v>1681967</v>
      </c>
      <c r="AA12" s="133"/>
      <c r="AB12" s="111">
        <v>0</v>
      </c>
      <c r="AC12" s="112">
        <v>-105692</v>
      </c>
      <c r="AD12" s="112">
        <v>0</v>
      </c>
      <c r="AE12" s="112">
        <v>-45297</v>
      </c>
      <c r="AF12" s="113">
        <v>-150989</v>
      </c>
      <c r="AG12" s="133"/>
      <c r="AH12" s="111">
        <v>495734</v>
      </c>
      <c r="AI12" s="112">
        <v>676714</v>
      </c>
      <c r="AJ12" s="112">
        <v>77997</v>
      </c>
      <c r="AK12" s="112">
        <v>280533</v>
      </c>
      <c r="AL12" s="113">
        <v>1530978</v>
      </c>
    </row>
    <row r="13" spans="1:38" ht="13.5">
      <c r="A13" s="40" t="s">
        <v>5</v>
      </c>
      <c r="C13" s="108">
        <v>223718</v>
      </c>
      <c r="D13" s="109">
        <v>265832</v>
      </c>
      <c r="E13" s="109">
        <v>20173</v>
      </c>
      <c r="F13" s="109">
        <v>113931</v>
      </c>
      <c r="G13" s="110">
        <f t="shared" si="0"/>
        <v>623654</v>
      </c>
      <c r="I13" s="108">
        <v>0</v>
      </c>
      <c r="J13" s="109">
        <v>0</v>
      </c>
      <c r="K13" s="109">
        <v>0</v>
      </c>
      <c r="L13" s="109">
        <v>0</v>
      </c>
      <c r="M13" s="110">
        <f t="shared" si="1"/>
        <v>0</v>
      </c>
      <c r="O13" s="108">
        <f t="shared" si="2"/>
        <v>223718</v>
      </c>
      <c r="P13" s="109">
        <f t="shared" si="3"/>
        <v>265832</v>
      </c>
      <c r="Q13" s="109">
        <f t="shared" si="4"/>
        <v>20173</v>
      </c>
      <c r="R13" s="109">
        <f t="shared" si="5"/>
        <v>113931</v>
      </c>
      <c r="S13" s="110">
        <f t="shared" si="6"/>
        <v>623654</v>
      </c>
      <c r="V13" s="111">
        <v>296640</v>
      </c>
      <c r="W13" s="112">
        <v>332954</v>
      </c>
      <c r="X13" s="112">
        <v>12007</v>
      </c>
      <c r="Y13" s="112">
        <v>142690</v>
      </c>
      <c r="Z13" s="113">
        <v>784291</v>
      </c>
      <c r="AA13" s="133"/>
      <c r="AB13" s="111">
        <v>0</v>
      </c>
      <c r="AC13" s="112">
        <v>-35962</v>
      </c>
      <c r="AD13" s="112">
        <v>0</v>
      </c>
      <c r="AE13" s="112">
        <v>-15412</v>
      </c>
      <c r="AF13" s="113">
        <v>-51374</v>
      </c>
      <c r="AG13" s="133"/>
      <c r="AH13" s="111">
        <v>296640</v>
      </c>
      <c r="AI13" s="112">
        <v>296992</v>
      </c>
      <c r="AJ13" s="112">
        <v>12007</v>
      </c>
      <c r="AK13" s="112">
        <v>127278</v>
      </c>
      <c r="AL13" s="113">
        <v>732917</v>
      </c>
    </row>
    <row r="14" spans="1:38" ht="13.5">
      <c r="A14" s="40" t="s">
        <v>6</v>
      </c>
      <c r="C14" s="108">
        <v>11907123</v>
      </c>
      <c r="D14" s="109">
        <v>20100438</v>
      </c>
      <c r="E14" s="109">
        <v>1780399</v>
      </c>
      <c r="F14" s="109">
        <v>7868067</v>
      </c>
      <c r="G14" s="110">
        <f t="shared" si="0"/>
        <v>41656027</v>
      </c>
      <c r="I14" s="108">
        <v>0</v>
      </c>
      <c r="J14" s="109">
        <v>-7612572</v>
      </c>
      <c r="K14" s="109">
        <v>0</v>
      </c>
      <c r="L14" s="109">
        <v>-3262531</v>
      </c>
      <c r="M14" s="110">
        <f t="shared" si="1"/>
        <v>-10875103</v>
      </c>
      <c r="O14" s="108">
        <f t="shared" si="2"/>
        <v>11907123</v>
      </c>
      <c r="P14" s="109">
        <f t="shared" si="3"/>
        <v>12487866</v>
      </c>
      <c r="Q14" s="109">
        <f t="shared" si="4"/>
        <v>1780399</v>
      </c>
      <c r="R14" s="109">
        <f t="shared" si="5"/>
        <v>4605536</v>
      </c>
      <c r="S14" s="110">
        <f t="shared" si="6"/>
        <v>30780924</v>
      </c>
      <c r="V14" s="111">
        <v>14779852</v>
      </c>
      <c r="W14" s="112">
        <v>22365403</v>
      </c>
      <c r="X14" s="112">
        <v>1068320</v>
      </c>
      <c r="Y14" s="112">
        <v>9292125</v>
      </c>
      <c r="Z14" s="113">
        <v>47505700</v>
      </c>
      <c r="AA14" s="133"/>
      <c r="AB14" s="111">
        <v>0</v>
      </c>
      <c r="AC14" s="112">
        <v>-11828405</v>
      </c>
      <c r="AD14" s="112">
        <v>0</v>
      </c>
      <c r="AE14" s="112">
        <v>-5069318</v>
      </c>
      <c r="AF14" s="113">
        <v>-16897723</v>
      </c>
      <c r="AG14" s="133"/>
      <c r="AH14" s="111">
        <v>14779852</v>
      </c>
      <c r="AI14" s="112">
        <v>10536998</v>
      </c>
      <c r="AJ14" s="112">
        <v>1068320</v>
      </c>
      <c r="AK14" s="112">
        <v>4222807</v>
      </c>
      <c r="AL14" s="113">
        <v>30607977</v>
      </c>
    </row>
    <row r="15" spans="1:38" ht="13.5">
      <c r="A15" s="40" t="s">
        <v>7</v>
      </c>
      <c r="C15" s="108">
        <v>630560</v>
      </c>
      <c r="D15" s="109">
        <v>946981</v>
      </c>
      <c r="E15" s="109">
        <v>134451</v>
      </c>
      <c r="F15" s="109">
        <v>405854</v>
      </c>
      <c r="G15" s="110">
        <f t="shared" si="0"/>
        <v>2117846</v>
      </c>
      <c r="I15" s="108">
        <v>0</v>
      </c>
      <c r="J15" s="109">
        <v>-138180</v>
      </c>
      <c r="K15" s="109">
        <v>0</v>
      </c>
      <c r="L15" s="109">
        <v>-59220</v>
      </c>
      <c r="M15" s="110">
        <f t="shared" si="1"/>
        <v>-197400</v>
      </c>
      <c r="O15" s="108">
        <f t="shared" si="2"/>
        <v>630560</v>
      </c>
      <c r="P15" s="109">
        <f t="shared" si="3"/>
        <v>808801</v>
      </c>
      <c r="Q15" s="109">
        <f t="shared" si="4"/>
        <v>134451</v>
      </c>
      <c r="R15" s="109">
        <f t="shared" si="5"/>
        <v>346634</v>
      </c>
      <c r="S15" s="110">
        <f t="shared" si="6"/>
        <v>1920446</v>
      </c>
      <c r="V15" s="111">
        <v>631647</v>
      </c>
      <c r="W15" s="112">
        <v>824942</v>
      </c>
      <c r="X15" s="112">
        <v>69204</v>
      </c>
      <c r="Y15" s="112">
        <v>353546</v>
      </c>
      <c r="Z15" s="113">
        <v>1879339</v>
      </c>
      <c r="AA15" s="133"/>
      <c r="AB15" s="111">
        <v>0</v>
      </c>
      <c r="AC15" s="112">
        <v>-70966</v>
      </c>
      <c r="AD15" s="112">
        <v>0</v>
      </c>
      <c r="AE15" s="112">
        <v>-30414</v>
      </c>
      <c r="AF15" s="113">
        <v>-101380</v>
      </c>
      <c r="AG15" s="133"/>
      <c r="AH15" s="111">
        <v>631647</v>
      </c>
      <c r="AI15" s="112">
        <v>753976</v>
      </c>
      <c r="AJ15" s="112">
        <v>69204</v>
      </c>
      <c r="AK15" s="112">
        <v>323132</v>
      </c>
      <c r="AL15" s="113">
        <v>1777959</v>
      </c>
    </row>
    <row r="16" spans="1:38" ht="13.5">
      <c r="A16" s="40" t="s">
        <v>8</v>
      </c>
      <c r="C16" s="108">
        <v>1657906</v>
      </c>
      <c r="D16" s="109">
        <v>2450115</v>
      </c>
      <c r="E16" s="109">
        <v>454124</v>
      </c>
      <c r="F16" s="109">
        <v>1050054</v>
      </c>
      <c r="G16" s="110">
        <f t="shared" si="0"/>
        <v>5612199</v>
      </c>
      <c r="I16" s="108">
        <v>0</v>
      </c>
      <c r="J16" s="109">
        <v>-536214</v>
      </c>
      <c r="K16" s="109">
        <v>0</v>
      </c>
      <c r="L16" s="109">
        <v>-229806</v>
      </c>
      <c r="M16" s="110">
        <f t="shared" si="1"/>
        <v>-766020</v>
      </c>
      <c r="O16" s="108">
        <f t="shared" si="2"/>
        <v>1657906</v>
      </c>
      <c r="P16" s="109">
        <f t="shared" si="3"/>
        <v>1913901</v>
      </c>
      <c r="Q16" s="109">
        <f t="shared" si="4"/>
        <v>454124</v>
      </c>
      <c r="R16" s="109">
        <f t="shared" si="5"/>
        <v>820248</v>
      </c>
      <c r="S16" s="110">
        <f t="shared" si="6"/>
        <v>4846179</v>
      </c>
      <c r="V16" s="111">
        <v>2005364</v>
      </c>
      <c r="W16" s="112">
        <v>2765600</v>
      </c>
      <c r="X16" s="112">
        <v>336897</v>
      </c>
      <c r="Y16" s="112">
        <v>1185257</v>
      </c>
      <c r="Z16" s="113">
        <v>6293118</v>
      </c>
      <c r="AA16" s="133"/>
      <c r="AB16" s="111">
        <v>0</v>
      </c>
      <c r="AC16" s="112">
        <v>-836666</v>
      </c>
      <c r="AD16" s="112">
        <v>0</v>
      </c>
      <c r="AE16" s="112">
        <v>-358570</v>
      </c>
      <c r="AF16" s="113">
        <v>-1195236</v>
      </c>
      <c r="AG16" s="133"/>
      <c r="AH16" s="111">
        <v>2005364</v>
      </c>
      <c r="AI16" s="112">
        <v>1928934</v>
      </c>
      <c r="AJ16" s="112">
        <v>336897</v>
      </c>
      <c r="AK16" s="112">
        <v>826687</v>
      </c>
      <c r="AL16" s="113">
        <v>5097882</v>
      </c>
    </row>
    <row r="17" spans="1:38" ht="13.5">
      <c r="A17" s="40" t="s">
        <v>9</v>
      </c>
      <c r="C17" s="108">
        <v>12794050</v>
      </c>
      <c r="D17" s="109">
        <v>17167516</v>
      </c>
      <c r="E17" s="109">
        <v>258981</v>
      </c>
      <c r="F17" s="109">
        <v>7357508</v>
      </c>
      <c r="G17" s="110">
        <f t="shared" si="0"/>
        <v>37578055</v>
      </c>
      <c r="I17" s="108">
        <v>0</v>
      </c>
      <c r="J17" s="109">
        <v>-6139492</v>
      </c>
      <c r="K17" s="109">
        <v>0</v>
      </c>
      <c r="L17" s="109">
        <v>-2631210</v>
      </c>
      <c r="M17" s="110">
        <f t="shared" si="1"/>
        <v>-8770702</v>
      </c>
      <c r="O17" s="108">
        <f t="shared" si="2"/>
        <v>12794050</v>
      </c>
      <c r="P17" s="109">
        <f t="shared" si="3"/>
        <v>11028024</v>
      </c>
      <c r="Q17" s="109">
        <f t="shared" si="4"/>
        <v>258981</v>
      </c>
      <c r="R17" s="109">
        <f t="shared" si="5"/>
        <v>4726298</v>
      </c>
      <c r="S17" s="110">
        <f t="shared" si="6"/>
        <v>28807353</v>
      </c>
      <c r="V17" s="111">
        <v>12567002</v>
      </c>
      <c r="W17" s="112">
        <v>16095865</v>
      </c>
      <c r="X17" s="112">
        <v>27439</v>
      </c>
      <c r="Y17" s="112">
        <v>6898234</v>
      </c>
      <c r="Z17" s="113">
        <v>35588540</v>
      </c>
      <c r="AA17" s="133"/>
      <c r="AB17" s="111">
        <v>0</v>
      </c>
      <c r="AC17" s="112">
        <v>-5436731</v>
      </c>
      <c r="AD17" s="112">
        <v>0</v>
      </c>
      <c r="AE17" s="112">
        <v>-2330028</v>
      </c>
      <c r="AF17" s="113">
        <v>-7766759</v>
      </c>
      <c r="AG17" s="133"/>
      <c r="AH17" s="111">
        <v>12567002</v>
      </c>
      <c r="AI17" s="112">
        <v>10659134</v>
      </c>
      <c r="AJ17" s="112">
        <v>27439</v>
      </c>
      <c r="AK17" s="112">
        <v>4568206</v>
      </c>
      <c r="AL17" s="113">
        <v>27821781</v>
      </c>
    </row>
    <row r="18" spans="1:38" ht="13.5">
      <c r="A18" s="40" t="s">
        <v>10</v>
      </c>
      <c r="C18" s="108">
        <v>698308</v>
      </c>
      <c r="D18" s="109">
        <v>801984</v>
      </c>
      <c r="E18" s="109">
        <v>6819</v>
      </c>
      <c r="F18" s="109">
        <v>343711</v>
      </c>
      <c r="G18" s="110">
        <f t="shared" si="0"/>
        <v>1850822</v>
      </c>
      <c r="I18" s="108">
        <v>0</v>
      </c>
      <c r="J18" s="109">
        <v>-143245</v>
      </c>
      <c r="K18" s="109">
        <v>0</v>
      </c>
      <c r="L18" s="109">
        <v>-61391</v>
      </c>
      <c r="M18" s="110">
        <f t="shared" si="1"/>
        <v>-204636</v>
      </c>
      <c r="O18" s="108">
        <f t="shared" si="2"/>
        <v>698308</v>
      </c>
      <c r="P18" s="109">
        <f t="shared" si="3"/>
        <v>658739</v>
      </c>
      <c r="Q18" s="109">
        <f t="shared" si="4"/>
        <v>6819</v>
      </c>
      <c r="R18" s="109">
        <f t="shared" si="5"/>
        <v>282320</v>
      </c>
      <c r="S18" s="110">
        <f t="shared" si="6"/>
        <v>1646186</v>
      </c>
      <c r="V18" s="111">
        <v>655100</v>
      </c>
      <c r="W18" s="112">
        <v>795915</v>
      </c>
      <c r="X18" s="112">
        <v>39253</v>
      </c>
      <c r="Y18" s="112">
        <v>341108</v>
      </c>
      <c r="Z18" s="113">
        <v>1831376</v>
      </c>
      <c r="AA18" s="133"/>
      <c r="AB18" s="111">
        <v>0</v>
      </c>
      <c r="AC18" s="112">
        <v>-235322</v>
      </c>
      <c r="AD18" s="112">
        <v>0</v>
      </c>
      <c r="AE18" s="112">
        <v>-100852</v>
      </c>
      <c r="AF18" s="113">
        <v>-336174</v>
      </c>
      <c r="AG18" s="133"/>
      <c r="AH18" s="111">
        <v>655100</v>
      </c>
      <c r="AI18" s="112">
        <v>560593</v>
      </c>
      <c r="AJ18" s="112">
        <v>39253</v>
      </c>
      <c r="AK18" s="112">
        <v>240256</v>
      </c>
      <c r="AL18" s="113">
        <v>1495202</v>
      </c>
    </row>
    <row r="19" spans="1:38" ht="13.5">
      <c r="A19" s="40" t="s">
        <v>11</v>
      </c>
      <c r="C19" s="108">
        <v>1894014</v>
      </c>
      <c r="D19" s="109">
        <v>2742838</v>
      </c>
      <c r="E19" s="109">
        <v>1180498</v>
      </c>
      <c r="F19" s="109">
        <v>1077224</v>
      </c>
      <c r="G19" s="110">
        <f t="shared" si="0"/>
        <v>6894574</v>
      </c>
      <c r="I19" s="108">
        <v>0</v>
      </c>
      <c r="J19" s="109">
        <v>-738930</v>
      </c>
      <c r="K19" s="109">
        <v>0</v>
      </c>
      <c r="L19" s="109">
        <v>-316684</v>
      </c>
      <c r="M19" s="110">
        <f t="shared" si="1"/>
        <v>-1055614</v>
      </c>
      <c r="O19" s="108">
        <f t="shared" si="2"/>
        <v>1894014</v>
      </c>
      <c r="P19" s="109">
        <f t="shared" si="3"/>
        <v>2003908</v>
      </c>
      <c r="Q19" s="109">
        <f t="shared" si="4"/>
        <v>1180498</v>
      </c>
      <c r="R19" s="109">
        <f t="shared" si="5"/>
        <v>760540</v>
      </c>
      <c r="S19" s="110">
        <f t="shared" si="6"/>
        <v>5838960</v>
      </c>
      <c r="V19" s="111">
        <v>2465504</v>
      </c>
      <c r="W19" s="112">
        <v>2867811</v>
      </c>
      <c r="X19" s="112">
        <v>1249494</v>
      </c>
      <c r="Y19" s="112">
        <v>1192144</v>
      </c>
      <c r="Z19" s="113">
        <v>7774953</v>
      </c>
      <c r="AA19" s="133"/>
      <c r="AB19" s="111">
        <v>0</v>
      </c>
      <c r="AC19" s="112">
        <v>-1247070</v>
      </c>
      <c r="AD19" s="112">
        <v>0</v>
      </c>
      <c r="AE19" s="112">
        <v>-534459</v>
      </c>
      <c r="AF19" s="113">
        <v>-1781529</v>
      </c>
      <c r="AG19" s="133"/>
      <c r="AH19" s="111">
        <v>2465504</v>
      </c>
      <c r="AI19" s="112">
        <v>1620741</v>
      </c>
      <c r="AJ19" s="112">
        <v>1249494</v>
      </c>
      <c r="AK19" s="112">
        <v>657685</v>
      </c>
      <c r="AL19" s="113">
        <v>5993424</v>
      </c>
    </row>
    <row r="20" spans="1:38" ht="13.5">
      <c r="A20" s="40" t="s">
        <v>12</v>
      </c>
      <c r="C20" s="108">
        <v>1843472</v>
      </c>
      <c r="D20" s="109">
        <v>5269061</v>
      </c>
      <c r="E20" s="109">
        <v>333656</v>
      </c>
      <c r="F20" s="109">
        <v>2183337</v>
      </c>
      <c r="G20" s="110">
        <f t="shared" si="0"/>
        <v>9629526</v>
      </c>
      <c r="I20" s="108">
        <v>0</v>
      </c>
      <c r="J20" s="109">
        <v>-1469273</v>
      </c>
      <c r="K20" s="109">
        <v>0</v>
      </c>
      <c r="L20" s="109">
        <v>-629688</v>
      </c>
      <c r="M20" s="110">
        <f t="shared" si="1"/>
        <v>-2098961</v>
      </c>
      <c r="O20" s="108">
        <f t="shared" si="2"/>
        <v>1843472</v>
      </c>
      <c r="P20" s="109">
        <f t="shared" si="3"/>
        <v>3799788</v>
      </c>
      <c r="Q20" s="109">
        <f t="shared" si="4"/>
        <v>333656</v>
      </c>
      <c r="R20" s="109">
        <f t="shared" si="5"/>
        <v>1553649</v>
      </c>
      <c r="S20" s="110">
        <f t="shared" si="6"/>
        <v>7530565</v>
      </c>
      <c r="V20" s="111">
        <v>2199353</v>
      </c>
      <c r="W20" s="112">
        <v>4546614</v>
      </c>
      <c r="X20" s="112">
        <v>128942</v>
      </c>
      <c r="Y20" s="112">
        <v>1947172</v>
      </c>
      <c r="Z20" s="113">
        <v>8822081</v>
      </c>
      <c r="AA20" s="133"/>
      <c r="AB20" s="111">
        <v>0</v>
      </c>
      <c r="AC20" s="112">
        <v>-968566</v>
      </c>
      <c r="AD20" s="112">
        <v>0</v>
      </c>
      <c r="AE20" s="112">
        <v>-415100</v>
      </c>
      <c r="AF20" s="113">
        <v>-1383666</v>
      </c>
      <c r="AG20" s="133"/>
      <c r="AH20" s="111">
        <v>2199353</v>
      </c>
      <c r="AI20" s="112">
        <v>3578048</v>
      </c>
      <c r="AJ20" s="112">
        <v>128942</v>
      </c>
      <c r="AK20" s="112">
        <v>1532072</v>
      </c>
      <c r="AL20" s="113">
        <v>7438415</v>
      </c>
    </row>
    <row r="21" spans="1:38" ht="13.5">
      <c r="A21" s="40" t="s">
        <v>13</v>
      </c>
      <c r="C21" s="108">
        <v>286730</v>
      </c>
      <c r="D21" s="109">
        <v>582137</v>
      </c>
      <c r="E21" s="109">
        <v>24545</v>
      </c>
      <c r="F21" s="109">
        <v>243057</v>
      </c>
      <c r="G21" s="110">
        <f t="shared" si="0"/>
        <v>1136469</v>
      </c>
      <c r="I21" s="108">
        <v>0</v>
      </c>
      <c r="J21" s="109">
        <v>-227779</v>
      </c>
      <c r="K21" s="109">
        <v>0</v>
      </c>
      <c r="L21" s="109">
        <v>-97619</v>
      </c>
      <c r="M21" s="110">
        <f t="shared" si="1"/>
        <v>-325398</v>
      </c>
      <c r="O21" s="108">
        <f t="shared" si="2"/>
        <v>286730</v>
      </c>
      <c r="P21" s="109">
        <f t="shared" si="3"/>
        <v>354358</v>
      </c>
      <c r="Q21" s="109">
        <f t="shared" si="4"/>
        <v>24545</v>
      </c>
      <c r="R21" s="109">
        <f t="shared" si="5"/>
        <v>145438</v>
      </c>
      <c r="S21" s="110">
        <f t="shared" si="6"/>
        <v>811071</v>
      </c>
      <c r="V21" s="111">
        <v>258881</v>
      </c>
      <c r="W21" s="112">
        <v>489384</v>
      </c>
      <c r="X21" s="112">
        <v>16119</v>
      </c>
      <c r="Y21" s="112">
        <v>207577</v>
      </c>
      <c r="Z21" s="113">
        <v>971961</v>
      </c>
      <c r="AA21" s="133"/>
      <c r="AB21" s="111">
        <v>0</v>
      </c>
      <c r="AC21" s="112">
        <v>-125532</v>
      </c>
      <c r="AD21" s="112">
        <v>0</v>
      </c>
      <c r="AE21" s="112">
        <v>-53799</v>
      </c>
      <c r="AF21" s="113">
        <v>-179331</v>
      </c>
      <c r="AG21" s="133"/>
      <c r="AH21" s="111">
        <v>258881</v>
      </c>
      <c r="AI21" s="112">
        <v>363852</v>
      </c>
      <c r="AJ21" s="112">
        <v>16119</v>
      </c>
      <c r="AK21" s="112">
        <v>153778</v>
      </c>
      <c r="AL21" s="113">
        <v>792630</v>
      </c>
    </row>
    <row r="22" spans="1:38" ht="13.5">
      <c r="A22" s="40" t="s">
        <v>14</v>
      </c>
      <c r="C22" s="108">
        <v>11990698</v>
      </c>
      <c r="D22" s="109">
        <v>21794557</v>
      </c>
      <c r="E22" s="109">
        <v>8335695</v>
      </c>
      <c r="F22" s="109">
        <v>9216157</v>
      </c>
      <c r="G22" s="110">
        <f t="shared" si="0"/>
        <v>51337107</v>
      </c>
      <c r="I22" s="108">
        <v>0</v>
      </c>
      <c r="J22" s="109">
        <v>-7673619</v>
      </c>
      <c r="K22" s="109">
        <v>0</v>
      </c>
      <c r="L22" s="109">
        <v>-3288694</v>
      </c>
      <c r="M22" s="110">
        <f t="shared" si="1"/>
        <v>-10962313</v>
      </c>
      <c r="O22" s="108">
        <f t="shared" si="2"/>
        <v>11990698</v>
      </c>
      <c r="P22" s="109">
        <f t="shared" si="3"/>
        <v>14120938</v>
      </c>
      <c r="Q22" s="109">
        <f t="shared" si="4"/>
        <v>8335695</v>
      </c>
      <c r="R22" s="109">
        <f t="shared" si="5"/>
        <v>5927463</v>
      </c>
      <c r="S22" s="110">
        <f t="shared" si="6"/>
        <v>40374794</v>
      </c>
      <c r="V22" s="111">
        <v>12065147</v>
      </c>
      <c r="W22" s="112">
        <v>20558972</v>
      </c>
      <c r="X22" s="112">
        <v>8409119</v>
      </c>
      <c r="Y22" s="112">
        <v>8793464</v>
      </c>
      <c r="Z22" s="113">
        <v>49826702</v>
      </c>
      <c r="AA22" s="133"/>
      <c r="AB22" s="111">
        <v>0</v>
      </c>
      <c r="AC22" s="112">
        <v>-7321174</v>
      </c>
      <c r="AD22" s="112">
        <v>0</v>
      </c>
      <c r="AE22" s="112">
        <v>-3137646</v>
      </c>
      <c r="AF22" s="113">
        <v>-10458820</v>
      </c>
      <c r="AG22" s="133"/>
      <c r="AH22" s="111">
        <v>12065147</v>
      </c>
      <c r="AI22" s="112">
        <v>13237798</v>
      </c>
      <c r="AJ22" s="112">
        <v>8409119</v>
      </c>
      <c r="AK22" s="112">
        <v>5655818</v>
      </c>
      <c r="AL22" s="113">
        <v>39367882</v>
      </c>
    </row>
    <row r="23" spans="1:38" ht="13.5">
      <c r="A23" s="40" t="s">
        <v>15</v>
      </c>
      <c r="C23" s="108">
        <v>1109539</v>
      </c>
      <c r="D23" s="109">
        <v>2934590</v>
      </c>
      <c r="E23" s="109">
        <v>61106</v>
      </c>
      <c r="F23" s="109">
        <v>925725</v>
      </c>
      <c r="G23" s="110">
        <f t="shared" si="0"/>
        <v>5030960</v>
      </c>
      <c r="I23" s="108">
        <v>0</v>
      </c>
      <c r="J23" s="109">
        <v>-485231</v>
      </c>
      <c r="K23" s="109">
        <v>0</v>
      </c>
      <c r="L23" s="109">
        <v>-207956</v>
      </c>
      <c r="M23" s="110">
        <f t="shared" si="1"/>
        <v>-693187</v>
      </c>
      <c r="O23" s="108">
        <f t="shared" si="2"/>
        <v>1109539</v>
      </c>
      <c r="P23" s="109">
        <f t="shared" si="3"/>
        <v>2449359</v>
      </c>
      <c r="Q23" s="109">
        <f t="shared" si="4"/>
        <v>61106</v>
      </c>
      <c r="R23" s="109">
        <f t="shared" si="5"/>
        <v>717769</v>
      </c>
      <c r="S23" s="110">
        <f t="shared" si="6"/>
        <v>4337773</v>
      </c>
      <c r="V23" s="111">
        <v>1851887</v>
      </c>
      <c r="W23" s="112">
        <v>2415534</v>
      </c>
      <c r="X23" s="112">
        <v>86372</v>
      </c>
      <c r="Y23" s="112">
        <v>950955</v>
      </c>
      <c r="Z23" s="113">
        <v>5304748</v>
      </c>
      <c r="AA23" s="133"/>
      <c r="AB23" s="111">
        <v>0</v>
      </c>
      <c r="AC23" s="112">
        <v>-705594</v>
      </c>
      <c r="AD23" s="112">
        <v>0</v>
      </c>
      <c r="AE23" s="112">
        <v>-302397</v>
      </c>
      <c r="AF23" s="113">
        <v>-1007991</v>
      </c>
      <c r="AG23" s="133"/>
      <c r="AH23" s="111">
        <v>1851887</v>
      </c>
      <c r="AI23" s="112">
        <v>1709940</v>
      </c>
      <c r="AJ23" s="112">
        <v>86372</v>
      </c>
      <c r="AK23" s="112">
        <v>648558</v>
      </c>
      <c r="AL23" s="113">
        <v>4296757</v>
      </c>
    </row>
    <row r="24" spans="1:38" ht="13.5">
      <c r="A24" s="40" t="s">
        <v>16</v>
      </c>
      <c r="C24" s="108">
        <v>887843</v>
      </c>
      <c r="D24" s="109">
        <v>923545</v>
      </c>
      <c r="E24" s="109">
        <v>37645</v>
      </c>
      <c r="F24" s="109">
        <v>395805</v>
      </c>
      <c r="G24" s="110">
        <f t="shared" si="0"/>
        <v>2244838</v>
      </c>
      <c r="I24" s="108">
        <v>0</v>
      </c>
      <c r="J24" s="109">
        <v>-230731</v>
      </c>
      <c r="K24" s="109">
        <v>0</v>
      </c>
      <c r="L24" s="109">
        <v>-98884</v>
      </c>
      <c r="M24" s="110">
        <f t="shared" si="1"/>
        <v>-329615</v>
      </c>
      <c r="O24" s="108">
        <f t="shared" si="2"/>
        <v>887843</v>
      </c>
      <c r="P24" s="109">
        <f t="shared" si="3"/>
        <v>692814</v>
      </c>
      <c r="Q24" s="109">
        <f t="shared" si="4"/>
        <v>37645</v>
      </c>
      <c r="R24" s="109">
        <f t="shared" si="5"/>
        <v>296921</v>
      </c>
      <c r="S24" s="110">
        <f t="shared" si="6"/>
        <v>1915223</v>
      </c>
      <c r="V24" s="111">
        <v>868854</v>
      </c>
      <c r="W24" s="112">
        <v>801959</v>
      </c>
      <c r="X24" s="112">
        <v>8348</v>
      </c>
      <c r="Y24" s="112">
        <v>343692</v>
      </c>
      <c r="Z24" s="113">
        <v>2022853</v>
      </c>
      <c r="AA24" s="133"/>
      <c r="AB24" s="111">
        <v>0</v>
      </c>
      <c r="AC24" s="112">
        <v>-93195</v>
      </c>
      <c r="AD24" s="112">
        <v>0</v>
      </c>
      <c r="AE24" s="112">
        <v>-39940</v>
      </c>
      <c r="AF24" s="113">
        <v>-133135</v>
      </c>
      <c r="AG24" s="133"/>
      <c r="AH24" s="111">
        <v>868854</v>
      </c>
      <c r="AI24" s="112">
        <v>708764</v>
      </c>
      <c r="AJ24" s="112">
        <v>8348</v>
      </c>
      <c r="AK24" s="112">
        <v>303752</v>
      </c>
      <c r="AL24" s="113">
        <v>1889718</v>
      </c>
    </row>
    <row r="25" spans="1:38" ht="13.5">
      <c r="A25" s="40" t="s">
        <v>17</v>
      </c>
      <c r="C25" s="108">
        <v>418404</v>
      </c>
      <c r="D25" s="109">
        <v>782609</v>
      </c>
      <c r="E25" s="109">
        <v>42344</v>
      </c>
      <c r="F25" s="109">
        <v>335400</v>
      </c>
      <c r="G25" s="110">
        <f t="shared" si="0"/>
        <v>1578757</v>
      </c>
      <c r="I25" s="108">
        <v>0</v>
      </c>
      <c r="J25" s="109">
        <v>-299241</v>
      </c>
      <c r="K25" s="109">
        <v>0</v>
      </c>
      <c r="L25" s="109">
        <v>-128246</v>
      </c>
      <c r="M25" s="110">
        <f t="shared" si="1"/>
        <v>-427487</v>
      </c>
      <c r="O25" s="108">
        <f t="shared" si="2"/>
        <v>418404</v>
      </c>
      <c r="P25" s="109">
        <f t="shared" si="3"/>
        <v>483368</v>
      </c>
      <c r="Q25" s="109">
        <f t="shared" si="4"/>
        <v>42344</v>
      </c>
      <c r="R25" s="109">
        <f t="shared" si="5"/>
        <v>207154</v>
      </c>
      <c r="S25" s="110">
        <f t="shared" si="6"/>
        <v>1151270</v>
      </c>
      <c r="V25" s="111">
        <v>415811</v>
      </c>
      <c r="W25" s="112">
        <v>699879</v>
      </c>
      <c r="X25" s="112">
        <v>73203</v>
      </c>
      <c r="Y25" s="112">
        <v>299945</v>
      </c>
      <c r="Z25" s="113">
        <v>1488838</v>
      </c>
      <c r="AA25" s="133"/>
      <c r="AB25" s="111">
        <v>0</v>
      </c>
      <c r="AC25" s="112">
        <v>-174389</v>
      </c>
      <c r="AD25" s="112">
        <v>0</v>
      </c>
      <c r="AE25" s="112">
        <v>-74738</v>
      </c>
      <c r="AF25" s="113">
        <v>-249127</v>
      </c>
      <c r="AG25" s="133"/>
      <c r="AH25" s="111">
        <v>415811</v>
      </c>
      <c r="AI25" s="112">
        <v>525490</v>
      </c>
      <c r="AJ25" s="112">
        <v>73203</v>
      </c>
      <c r="AK25" s="112">
        <v>225207</v>
      </c>
      <c r="AL25" s="113">
        <v>1239711</v>
      </c>
    </row>
    <row r="26" spans="1:38" ht="13.5">
      <c r="A26" s="40" t="s">
        <v>54</v>
      </c>
      <c r="C26" s="108">
        <v>130693576</v>
      </c>
      <c r="D26" s="109">
        <v>326291561</v>
      </c>
      <c r="E26" s="109">
        <v>20861889</v>
      </c>
      <c r="F26" s="109">
        <v>110287971</v>
      </c>
      <c r="G26" s="110">
        <f t="shared" si="0"/>
        <v>588134997</v>
      </c>
      <c r="I26" s="108">
        <v>0</v>
      </c>
      <c r="J26" s="109">
        <v>-193477819</v>
      </c>
      <c r="K26" s="109">
        <v>0</v>
      </c>
      <c r="L26" s="109">
        <v>-82919064</v>
      </c>
      <c r="M26" s="110">
        <f t="shared" si="1"/>
        <v>-276396883</v>
      </c>
      <c r="O26" s="108">
        <f t="shared" si="2"/>
        <v>130693576</v>
      </c>
      <c r="P26" s="109">
        <f t="shared" si="3"/>
        <v>132813742</v>
      </c>
      <c r="Q26" s="109">
        <f t="shared" si="4"/>
        <v>20861889</v>
      </c>
      <c r="R26" s="109">
        <f t="shared" si="5"/>
        <v>27368907</v>
      </c>
      <c r="S26" s="110">
        <f t="shared" si="6"/>
        <v>311738114</v>
      </c>
      <c r="V26" s="111">
        <v>170261540</v>
      </c>
      <c r="W26" s="112">
        <v>256156827</v>
      </c>
      <c r="X26" s="112">
        <v>20150296</v>
      </c>
      <c r="Y26" s="112">
        <v>98856119</v>
      </c>
      <c r="Z26" s="113">
        <v>545424782</v>
      </c>
      <c r="AA26" s="133"/>
      <c r="AB26" s="111">
        <v>0</v>
      </c>
      <c r="AC26" s="112">
        <v>-119838072</v>
      </c>
      <c r="AD26" s="112">
        <v>0</v>
      </c>
      <c r="AE26" s="112">
        <v>-51359173</v>
      </c>
      <c r="AF26" s="113">
        <v>-171197245</v>
      </c>
      <c r="AG26" s="133"/>
      <c r="AH26" s="111">
        <v>170261540</v>
      </c>
      <c r="AI26" s="112">
        <v>136318755</v>
      </c>
      <c r="AJ26" s="112">
        <v>20150296</v>
      </c>
      <c r="AK26" s="112">
        <v>47496946</v>
      </c>
      <c r="AL26" s="113">
        <v>374227537</v>
      </c>
    </row>
    <row r="27" spans="1:38" ht="13.5">
      <c r="A27" s="40" t="s">
        <v>18</v>
      </c>
      <c r="C27" s="108">
        <v>1514659</v>
      </c>
      <c r="D27" s="109">
        <v>2355244</v>
      </c>
      <c r="E27" s="109">
        <v>217324</v>
      </c>
      <c r="F27" s="109">
        <v>985227</v>
      </c>
      <c r="G27" s="110">
        <f t="shared" si="0"/>
        <v>5072454</v>
      </c>
      <c r="I27" s="108">
        <v>0</v>
      </c>
      <c r="J27" s="109">
        <v>-457952</v>
      </c>
      <c r="K27" s="109">
        <v>0</v>
      </c>
      <c r="L27" s="109">
        <v>-196266</v>
      </c>
      <c r="M27" s="110">
        <f t="shared" si="1"/>
        <v>-654218</v>
      </c>
      <c r="O27" s="108">
        <f t="shared" si="2"/>
        <v>1514659</v>
      </c>
      <c r="P27" s="109">
        <f t="shared" si="3"/>
        <v>1897292</v>
      </c>
      <c r="Q27" s="109">
        <f t="shared" si="4"/>
        <v>217324</v>
      </c>
      <c r="R27" s="109">
        <f t="shared" si="5"/>
        <v>788961</v>
      </c>
      <c r="S27" s="110">
        <f t="shared" si="6"/>
        <v>4418236</v>
      </c>
      <c r="V27" s="111">
        <v>1650409</v>
      </c>
      <c r="W27" s="112">
        <v>2072988</v>
      </c>
      <c r="X27" s="112">
        <v>373501</v>
      </c>
      <c r="Y27" s="112">
        <v>878847</v>
      </c>
      <c r="Z27" s="113">
        <v>4975745</v>
      </c>
      <c r="AA27" s="133"/>
      <c r="AB27" s="111">
        <v>0</v>
      </c>
      <c r="AC27" s="112">
        <v>-366138</v>
      </c>
      <c r="AD27" s="112">
        <v>0</v>
      </c>
      <c r="AE27" s="112">
        <v>-156917</v>
      </c>
      <c r="AF27" s="113">
        <v>-523055</v>
      </c>
      <c r="AG27" s="133"/>
      <c r="AH27" s="111">
        <v>1650409</v>
      </c>
      <c r="AI27" s="112">
        <v>1706850</v>
      </c>
      <c r="AJ27" s="112">
        <v>373501</v>
      </c>
      <c r="AK27" s="112">
        <v>721930</v>
      </c>
      <c r="AL27" s="113">
        <v>4452690</v>
      </c>
    </row>
    <row r="28" spans="1:38" ht="13.5">
      <c r="A28" s="40" t="s">
        <v>19</v>
      </c>
      <c r="C28" s="108">
        <v>996305</v>
      </c>
      <c r="D28" s="109">
        <v>2607994</v>
      </c>
      <c r="E28" s="109">
        <v>458042</v>
      </c>
      <c r="F28" s="109">
        <v>1117713</v>
      </c>
      <c r="G28" s="110">
        <f t="shared" si="0"/>
        <v>5180054</v>
      </c>
      <c r="I28" s="108">
        <v>0</v>
      </c>
      <c r="J28" s="109">
        <v>-1389714</v>
      </c>
      <c r="K28" s="109">
        <v>0</v>
      </c>
      <c r="L28" s="109">
        <v>-595592</v>
      </c>
      <c r="M28" s="110">
        <f t="shared" si="1"/>
        <v>-1985306</v>
      </c>
      <c r="O28" s="108">
        <f t="shared" si="2"/>
        <v>996305</v>
      </c>
      <c r="P28" s="109">
        <f t="shared" si="3"/>
        <v>1218280</v>
      </c>
      <c r="Q28" s="109">
        <f t="shared" si="4"/>
        <v>458042</v>
      </c>
      <c r="R28" s="109">
        <f t="shared" si="5"/>
        <v>522121</v>
      </c>
      <c r="S28" s="110">
        <f t="shared" si="6"/>
        <v>3194748</v>
      </c>
      <c r="V28" s="111">
        <v>885421</v>
      </c>
      <c r="W28" s="112">
        <v>2368990</v>
      </c>
      <c r="X28" s="112">
        <v>474455</v>
      </c>
      <c r="Y28" s="112">
        <v>1015290</v>
      </c>
      <c r="Z28" s="113">
        <v>4744156</v>
      </c>
      <c r="AA28" s="133"/>
      <c r="AB28" s="111">
        <v>0</v>
      </c>
      <c r="AC28" s="112">
        <v>-1185139</v>
      </c>
      <c r="AD28" s="112">
        <v>0</v>
      </c>
      <c r="AE28" s="112">
        <v>-507917</v>
      </c>
      <c r="AF28" s="113">
        <v>-1693056</v>
      </c>
      <c r="AG28" s="133"/>
      <c r="AH28" s="111">
        <v>885421</v>
      </c>
      <c r="AI28" s="112">
        <v>1183851</v>
      </c>
      <c r="AJ28" s="112">
        <v>474455</v>
      </c>
      <c r="AK28" s="112">
        <v>507373</v>
      </c>
      <c r="AL28" s="113">
        <v>3051100</v>
      </c>
    </row>
    <row r="29" spans="1:38" ht="13.5">
      <c r="A29" s="40" t="s">
        <v>20</v>
      </c>
      <c r="C29" s="108">
        <v>376755</v>
      </c>
      <c r="D29" s="109">
        <v>513178</v>
      </c>
      <c r="E29" s="109">
        <v>12181</v>
      </c>
      <c r="F29" s="109">
        <v>219936</v>
      </c>
      <c r="G29" s="110">
        <f t="shared" si="0"/>
        <v>1122050</v>
      </c>
      <c r="I29" s="108">
        <v>0</v>
      </c>
      <c r="J29" s="109">
        <v>-88965</v>
      </c>
      <c r="K29" s="109">
        <v>0</v>
      </c>
      <c r="L29" s="109">
        <v>-38128</v>
      </c>
      <c r="M29" s="110">
        <f t="shared" si="1"/>
        <v>-127093</v>
      </c>
      <c r="O29" s="108">
        <f t="shared" si="2"/>
        <v>376755</v>
      </c>
      <c r="P29" s="109">
        <f t="shared" si="3"/>
        <v>424213</v>
      </c>
      <c r="Q29" s="109">
        <f t="shared" si="4"/>
        <v>12181</v>
      </c>
      <c r="R29" s="109">
        <f t="shared" si="5"/>
        <v>181808</v>
      </c>
      <c r="S29" s="110">
        <f t="shared" si="6"/>
        <v>994957</v>
      </c>
      <c r="V29" s="111">
        <v>298463</v>
      </c>
      <c r="W29" s="112">
        <v>383428</v>
      </c>
      <c r="X29" s="112">
        <v>5579</v>
      </c>
      <c r="Y29" s="112">
        <v>164326</v>
      </c>
      <c r="Z29" s="113">
        <v>851796</v>
      </c>
      <c r="AA29" s="133"/>
      <c r="AB29" s="111">
        <v>0</v>
      </c>
      <c r="AC29" s="112">
        <v>-20784</v>
      </c>
      <c r="AD29" s="112">
        <v>0</v>
      </c>
      <c r="AE29" s="112">
        <v>-8907</v>
      </c>
      <c r="AF29" s="113">
        <v>-29691</v>
      </c>
      <c r="AG29" s="133"/>
      <c r="AH29" s="111">
        <v>298463</v>
      </c>
      <c r="AI29" s="112">
        <v>362644</v>
      </c>
      <c r="AJ29" s="112">
        <v>5579</v>
      </c>
      <c r="AK29" s="112">
        <v>155419</v>
      </c>
      <c r="AL29" s="113">
        <v>822105</v>
      </c>
    </row>
    <row r="30" spans="1:38" ht="13.5">
      <c r="A30" s="40" t="s">
        <v>21</v>
      </c>
      <c r="C30" s="108">
        <v>3444215</v>
      </c>
      <c r="D30" s="109">
        <v>4560656</v>
      </c>
      <c r="E30" s="109">
        <v>928152</v>
      </c>
      <c r="F30" s="109">
        <v>1948081</v>
      </c>
      <c r="G30" s="110">
        <f t="shared" si="0"/>
        <v>10881104</v>
      </c>
      <c r="I30" s="108">
        <v>0</v>
      </c>
      <c r="J30" s="109">
        <v>-1633663</v>
      </c>
      <c r="K30" s="109">
        <v>0</v>
      </c>
      <c r="L30" s="109">
        <v>-700141</v>
      </c>
      <c r="M30" s="110">
        <f t="shared" si="1"/>
        <v>-2333804</v>
      </c>
      <c r="O30" s="108">
        <f t="shared" si="2"/>
        <v>3444215</v>
      </c>
      <c r="P30" s="109">
        <f t="shared" si="3"/>
        <v>2926993</v>
      </c>
      <c r="Q30" s="109">
        <f t="shared" si="4"/>
        <v>928152</v>
      </c>
      <c r="R30" s="109">
        <f t="shared" si="5"/>
        <v>1247940</v>
      </c>
      <c r="S30" s="110">
        <f t="shared" si="6"/>
        <v>8547300</v>
      </c>
      <c r="V30" s="111">
        <v>3658035</v>
      </c>
      <c r="W30" s="112">
        <v>4034860</v>
      </c>
      <c r="X30" s="112">
        <v>284376</v>
      </c>
      <c r="Y30" s="112">
        <v>1728613</v>
      </c>
      <c r="Z30" s="113">
        <v>9705884</v>
      </c>
      <c r="AA30" s="133"/>
      <c r="AB30" s="111">
        <v>0</v>
      </c>
      <c r="AC30" s="112">
        <v>-1222105</v>
      </c>
      <c r="AD30" s="112">
        <v>0</v>
      </c>
      <c r="AE30" s="112">
        <v>-523758</v>
      </c>
      <c r="AF30" s="113">
        <v>-1745863</v>
      </c>
      <c r="AG30" s="133"/>
      <c r="AH30" s="111">
        <v>3658035</v>
      </c>
      <c r="AI30" s="112">
        <v>2812755</v>
      </c>
      <c r="AJ30" s="112">
        <v>284376</v>
      </c>
      <c r="AK30" s="112">
        <v>1204855</v>
      </c>
      <c r="AL30" s="113">
        <v>7960021</v>
      </c>
    </row>
    <row r="31" spans="1:38" ht="13.5">
      <c r="A31" s="40" t="s">
        <v>22</v>
      </c>
      <c r="C31" s="108">
        <v>3154098</v>
      </c>
      <c r="D31" s="109">
        <v>4004587</v>
      </c>
      <c r="E31" s="109">
        <v>692325</v>
      </c>
      <c r="F31" s="109">
        <v>1716254</v>
      </c>
      <c r="G31" s="110">
        <f t="shared" si="0"/>
        <v>9567264</v>
      </c>
      <c r="I31" s="108">
        <v>0</v>
      </c>
      <c r="J31" s="109">
        <v>-494542</v>
      </c>
      <c r="K31" s="109">
        <v>0</v>
      </c>
      <c r="L31" s="109">
        <v>-211947</v>
      </c>
      <c r="M31" s="110">
        <f t="shared" si="1"/>
        <v>-706489</v>
      </c>
      <c r="O31" s="108">
        <f t="shared" si="2"/>
        <v>3154098</v>
      </c>
      <c r="P31" s="109">
        <f t="shared" si="3"/>
        <v>3510045</v>
      </c>
      <c r="Q31" s="109">
        <f t="shared" si="4"/>
        <v>692325</v>
      </c>
      <c r="R31" s="109">
        <f t="shared" si="5"/>
        <v>1504307</v>
      </c>
      <c r="S31" s="110">
        <f t="shared" si="6"/>
        <v>8860775</v>
      </c>
      <c r="V31" s="111">
        <v>3205518</v>
      </c>
      <c r="W31" s="112">
        <v>4097876</v>
      </c>
      <c r="X31" s="112">
        <v>529641</v>
      </c>
      <c r="Y31" s="112">
        <v>1756234</v>
      </c>
      <c r="Z31" s="113">
        <v>9589269</v>
      </c>
      <c r="AA31" s="133"/>
      <c r="AB31" s="111">
        <v>0</v>
      </c>
      <c r="AC31" s="112">
        <v>-753804</v>
      </c>
      <c r="AD31" s="112">
        <v>0</v>
      </c>
      <c r="AE31" s="112">
        <v>-323059</v>
      </c>
      <c r="AF31" s="113">
        <v>-1076863</v>
      </c>
      <c r="AG31" s="133"/>
      <c r="AH31" s="111">
        <v>3205518</v>
      </c>
      <c r="AI31" s="112">
        <v>3344072</v>
      </c>
      <c r="AJ31" s="112">
        <v>529641</v>
      </c>
      <c r="AK31" s="112">
        <v>1433175</v>
      </c>
      <c r="AL31" s="113">
        <v>8512406</v>
      </c>
    </row>
    <row r="32" spans="1:38" ht="13.5">
      <c r="A32" s="40" t="s">
        <v>23</v>
      </c>
      <c r="C32" s="108">
        <v>124430</v>
      </c>
      <c r="D32" s="109">
        <v>204194</v>
      </c>
      <c r="E32" s="109">
        <v>25304</v>
      </c>
      <c r="F32" s="109">
        <v>87517</v>
      </c>
      <c r="G32" s="110">
        <f t="shared" si="0"/>
        <v>441445</v>
      </c>
      <c r="I32" s="108">
        <v>0</v>
      </c>
      <c r="J32" s="109">
        <v>-6599</v>
      </c>
      <c r="K32" s="109">
        <v>0</v>
      </c>
      <c r="L32" s="109">
        <v>-2828</v>
      </c>
      <c r="M32" s="110">
        <f t="shared" si="1"/>
        <v>-9427</v>
      </c>
      <c r="O32" s="108">
        <f t="shared" si="2"/>
        <v>124430</v>
      </c>
      <c r="P32" s="109">
        <f t="shared" si="3"/>
        <v>197595</v>
      </c>
      <c r="Q32" s="109">
        <f t="shared" si="4"/>
        <v>25304</v>
      </c>
      <c r="R32" s="109">
        <f t="shared" si="5"/>
        <v>84689</v>
      </c>
      <c r="S32" s="110">
        <f t="shared" si="6"/>
        <v>432018</v>
      </c>
      <c r="V32" s="111">
        <v>159674</v>
      </c>
      <c r="W32" s="112">
        <v>155127</v>
      </c>
      <c r="X32" s="112">
        <v>5216</v>
      </c>
      <c r="Y32" s="112">
        <v>66482</v>
      </c>
      <c r="Z32" s="113">
        <v>386499</v>
      </c>
      <c r="AA32" s="133"/>
      <c r="AB32" s="111">
        <v>0</v>
      </c>
      <c r="AC32" s="112">
        <v>0</v>
      </c>
      <c r="AD32" s="112">
        <v>0</v>
      </c>
      <c r="AE32" s="112">
        <v>0</v>
      </c>
      <c r="AF32" s="113">
        <v>0</v>
      </c>
      <c r="AG32" s="133"/>
      <c r="AH32" s="111">
        <v>159674</v>
      </c>
      <c r="AI32" s="112">
        <v>155127</v>
      </c>
      <c r="AJ32" s="112">
        <v>5216</v>
      </c>
      <c r="AK32" s="112">
        <v>66482</v>
      </c>
      <c r="AL32" s="113">
        <v>386499</v>
      </c>
    </row>
    <row r="33" spans="1:38" ht="13.5">
      <c r="A33" s="40" t="s">
        <v>24</v>
      </c>
      <c r="C33" s="108">
        <v>249883</v>
      </c>
      <c r="D33" s="109">
        <v>303222</v>
      </c>
      <c r="E33" s="109">
        <v>17488</v>
      </c>
      <c r="F33" s="109">
        <v>125611</v>
      </c>
      <c r="G33" s="110">
        <f t="shared" si="0"/>
        <v>696204</v>
      </c>
      <c r="I33" s="108">
        <v>0</v>
      </c>
      <c r="J33" s="109">
        <v>-89117</v>
      </c>
      <c r="K33" s="109">
        <v>0</v>
      </c>
      <c r="L33" s="109">
        <v>-38194</v>
      </c>
      <c r="M33" s="110">
        <f t="shared" si="1"/>
        <v>-127311</v>
      </c>
      <c r="O33" s="108">
        <f t="shared" si="2"/>
        <v>249883</v>
      </c>
      <c r="P33" s="109">
        <f t="shared" si="3"/>
        <v>214105</v>
      </c>
      <c r="Q33" s="109">
        <f t="shared" si="4"/>
        <v>17488</v>
      </c>
      <c r="R33" s="109">
        <f t="shared" si="5"/>
        <v>87417</v>
      </c>
      <c r="S33" s="110">
        <f t="shared" si="6"/>
        <v>568893</v>
      </c>
      <c r="V33" s="111">
        <v>234305</v>
      </c>
      <c r="W33" s="112">
        <v>216755</v>
      </c>
      <c r="X33" s="112">
        <v>7252</v>
      </c>
      <c r="Y33" s="112">
        <v>92782</v>
      </c>
      <c r="Z33" s="113">
        <v>551094</v>
      </c>
      <c r="AA33" s="133"/>
      <c r="AB33" s="111">
        <v>0</v>
      </c>
      <c r="AC33" s="112">
        <v>-51964</v>
      </c>
      <c r="AD33" s="112">
        <v>0</v>
      </c>
      <c r="AE33" s="112">
        <v>-22271</v>
      </c>
      <c r="AF33" s="113">
        <v>-74235</v>
      </c>
      <c r="AG33" s="133"/>
      <c r="AH33" s="111">
        <v>234305</v>
      </c>
      <c r="AI33" s="112">
        <v>164791</v>
      </c>
      <c r="AJ33" s="112">
        <v>7252</v>
      </c>
      <c r="AK33" s="112">
        <v>70511</v>
      </c>
      <c r="AL33" s="113">
        <v>476859</v>
      </c>
    </row>
    <row r="34" spans="1:38" ht="13.5">
      <c r="A34" s="40" t="s">
        <v>25</v>
      </c>
      <c r="C34" s="108">
        <v>3441018</v>
      </c>
      <c r="D34" s="109">
        <v>5228590</v>
      </c>
      <c r="E34" s="109">
        <v>2149749</v>
      </c>
      <c r="F34" s="109">
        <v>2240825</v>
      </c>
      <c r="G34" s="110">
        <f t="shared" si="0"/>
        <v>13060182</v>
      </c>
      <c r="I34" s="108">
        <v>0</v>
      </c>
      <c r="J34" s="109">
        <v>-2007741</v>
      </c>
      <c r="K34" s="109">
        <v>0</v>
      </c>
      <c r="L34" s="109">
        <v>-860461</v>
      </c>
      <c r="M34" s="110">
        <f t="shared" si="1"/>
        <v>-2868202</v>
      </c>
      <c r="O34" s="108">
        <f t="shared" si="2"/>
        <v>3441018</v>
      </c>
      <c r="P34" s="109">
        <f t="shared" si="3"/>
        <v>3220849</v>
      </c>
      <c r="Q34" s="109">
        <f t="shared" si="4"/>
        <v>2149749</v>
      </c>
      <c r="R34" s="109">
        <f t="shared" si="5"/>
        <v>1380364</v>
      </c>
      <c r="S34" s="110">
        <f t="shared" si="6"/>
        <v>10191980</v>
      </c>
      <c r="V34" s="111">
        <v>3733831</v>
      </c>
      <c r="W34" s="112">
        <v>5196676</v>
      </c>
      <c r="X34" s="112">
        <v>1568214</v>
      </c>
      <c r="Y34" s="112">
        <v>2227151</v>
      </c>
      <c r="Z34" s="113">
        <v>12725872</v>
      </c>
      <c r="AA34" s="133"/>
      <c r="AB34" s="111">
        <v>0</v>
      </c>
      <c r="AC34" s="112">
        <v>-2076776</v>
      </c>
      <c r="AD34" s="112">
        <v>0</v>
      </c>
      <c r="AE34" s="112">
        <v>-890048</v>
      </c>
      <c r="AF34" s="113">
        <v>-2966824</v>
      </c>
      <c r="AG34" s="133"/>
      <c r="AH34" s="111">
        <v>3733831</v>
      </c>
      <c r="AI34" s="112">
        <v>3119900</v>
      </c>
      <c r="AJ34" s="112">
        <v>1568214</v>
      </c>
      <c r="AK34" s="112">
        <v>1337103</v>
      </c>
      <c r="AL34" s="113">
        <v>9759048</v>
      </c>
    </row>
    <row r="35" spans="1:38" ht="13.5">
      <c r="A35" s="40" t="s">
        <v>26</v>
      </c>
      <c r="C35" s="108">
        <v>873806</v>
      </c>
      <c r="D35" s="109">
        <v>2041286</v>
      </c>
      <c r="E35" s="109">
        <v>60820</v>
      </c>
      <c r="F35" s="109">
        <v>718694</v>
      </c>
      <c r="G35" s="110">
        <f t="shared" si="0"/>
        <v>3694606</v>
      </c>
      <c r="I35" s="108">
        <v>0</v>
      </c>
      <c r="J35" s="109">
        <v>-1144100</v>
      </c>
      <c r="K35" s="109">
        <v>0</v>
      </c>
      <c r="L35" s="109">
        <v>-490330</v>
      </c>
      <c r="M35" s="110">
        <f t="shared" si="1"/>
        <v>-1634430</v>
      </c>
      <c r="O35" s="108">
        <f t="shared" si="2"/>
        <v>873806</v>
      </c>
      <c r="P35" s="109">
        <f t="shared" si="3"/>
        <v>897186</v>
      </c>
      <c r="Q35" s="109">
        <f t="shared" si="4"/>
        <v>60820</v>
      </c>
      <c r="R35" s="109">
        <f t="shared" si="5"/>
        <v>228364</v>
      </c>
      <c r="S35" s="110">
        <f t="shared" si="6"/>
        <v>2060176</v>
      </c>
      <c r="V35" s="111">
        <v>1034108</v>
      </c>
      <c r="W35" s="112">
        <v>1672097</v>
      </c>
      <c r="X35" s="112">
        <v>37349</v>
      </c>
      <c r="Y35" s="112">
        <v>658133</v>
      </c>
      <c r="Z35" s="113">
        <v>3401687</v>
      </c>
      <c r="AA35" s="133"/>
      <c r="AB35" s="111">
        <v>0</v>
      </c>
      <c r="AC35" s="112">
        <v>-1061420</v>
      </c>
      <c r="AD35" s="112">
        <v>0</v>
      </c>
      <c r="AE35" s="112">
        <v>-454894</v>
      </c>
      <c r="AF35" s="113">
        <v>-1516314</v>
      </c>
      <c r="AG35" s="133"/>
      <c r="AH35" s="111">
        <v>1034108</v>
      </c>
      <c r="AI35" s="112">
        <v>610677</v>
      </c>
      <c r="AJ35" s="112">
        <v>37349</v>
      </c>
      <c r="AK35" s="112">
        <v>203239</v>
      </c>
      <c r="AL35" s="113">
        <v>1885373</v>
      </c>
    </row>
    <row r="36" spans="1:38" ht="13.5">
      <c r="A36" s="40" t="s">
        <v>27</v>
      </c>
      <c r="C36" s="108">
        <v>475334</v>
      </c>
      <c r="D36" s="109">
        <v>993463</v>
      </c>
      <c r="E36" s="109">
        <v>420700</v>
      </c>
      <c r="F36" s="109">
        <v>425767</v>
      </c>
      <c r="G36" s="110">
        <f t="shared" si="0"/>
        <v>2315264</v>
      </c>
      <c r="I36" s="108">
        <v>0</v>
      </c>
      <c r="J36" s="109">
        <v>-398700</v>
      </c>
      <c r="K36" s="109">
        <v>0</v>
      </c>
      <c r="L36" s="109">
        <v>-170871</v>
      </c>
      <c r="M36" s="110">
        <f t="shared" si="1"/>
        <v>-569571</v>
      </c>
      <c r="O36" s="108">
        <f t="shared" si="2"/>
        <v>475334</v>
      </c>
      <c r="P36" s="109">
        <f t="shared" si="3"/>
        <v>594763</v>
      </c>
      <c r="Q36" s="109">
        <f t="shared" si="4"/>
        <v>420700</v>
      </c>
      <c r="R36" s="109">
        <f t="shared" si="5"/>
        <v>254896</v>
      </c>
      <c r="S36" s="110">
        <f t="shared" si="6"/>
        <v>1745693</v>
      </c>
      <c r="V36" s="111">
        <v>424306</v>
      </c>
      <c r="W36" s="112">
        <v>782747</v>
      </c>
      <c r="X36" s="112">
        <v>317785</v>
      </c>
      <c r="Y36" s="112">
        <v>335462</v>
      </c>
      <c r="Z36" s="113">
        <v>1860300</v>
      </c>
      <c r="AA36" s="133"/>
      <c r="AB36" s="111">
        <v>0</v>
      </c>
      <c r="AC36" s="112">
        <v>-162221</v>
      </c>
      <c r="AD36" s="112">
        <v>0</v>
      </c>
      <c r="AE36" s="112">
        <v>-69523</v>
      </c>
      <c r="AF36" s="113">
        <v>-231744</v>
      </c>
      <c r="AG36" s="133"/>
      <c r="AH36" s="111">
        <v>424306</v>
      </c>
      <c r="AI36" s="112">
        <v>620526</v>
      </c>
      <c r="AJ36" s="112">
        <v>317785</v>
      </c>
      <c r="AK36" s="112">
        <v>265939</v>
      </c>
      <c r="AL36" s="113">
        <v>1628556</v>
      </c>
    </row>
    <row r="37" spans="1:38" ht="13.5">
      <c r="A37" s="40" t="s">
        <v>28</v>
      </c>
      <c r="C37" s="108">
        <v>28210892</v>
      </c>
      <c r="D37" s="109">
        <v>49914644</v>
      </c>
      <c r="E37" s="109">
        <v>2447365</v>
      </c>
      <c r="F37" s="109">
        <v>19143983</v>
      </c>
      <c r="G37" s="110">
        <f t="shared" si="0"/>
        <v>99716884</v>
      </c>
      <c r="I37" s="108">
        <v>0</v>
      </c>
      <c r="J37" s="109">
        <v>-20728478</v>
      </c>
      <c r="K37" s="109">
        <v>0</v>
      </c>
      <c r="L37" s="109">
        <v>-8883632</v>
      </c>
      <c r="M37" s="110">
        <f t="shared" si="1"/>
        <v>-29612110</v>
      </c>
      <c r="O37" s="108">
        <f t="shared" si="2"/>
        <v>28210892</v>
      </c>
      <c r="P37" s="109">
        <f t="shared" si="3"/>
        <v>29186166</v>
      </c>
      <c r="Q37" s="109">
        <f t="shared" si="4"/>
        <v>2447365</v>
      </c>
      <c r="R37" s="109">
        <f t="shared" si="5"/>
        <v>10260351</v>
      </c>
      <c r="S37" s="110">
        <f t="shared" si="6"/>
        <v>70104774</v>
      </c>
      <c r="V37" s="111">
        <v>35293632</v>
      </c>
      <c r="W37" s="112">
        <v>55010485</v>
      </c>
      <c r="X37" s="112">
        <v>1864937</v>
      </c>
      <c r="Y37" s="112">
        <v>22669057</v>
      </c>
      <c r="Z37" s="113">
        <v>114838111</v>
      </c>
      <c r="AA37" s="133"/>
      <c r="AB37" s="111">
        <v>0</v>
      </c>
      <c r="AC37" s="112">
        <v>-31317546</v>
      </c>
      <c r="AD37" s="112">
        <v>0</v>
      </c>
      <c r="AE37" s="112">
        <v>-13421806</v>
      </c>
      <c r="AF37" s="113">
        <v>-44739352</v>
      </c>
      <c r="AG37" s="133"/>
      <c r="AH37" s="111">
        <v>35293632</v>
      </c>
      <c r="AI37" s="112">
        <v>23692939</v>
      </c>
      <c r="AJ37" s="112">
        <v>1864937</v>
      </c>
      <c r="AK37" s="112">
        <v>9247251</v>
      </c>
      <c r="AL37" s="113">
        <v>70098759</v>
      </c>
    </row>
    <row r="38" spans="1:38" ht="13.5">
      <c r="A38" s="40" t="s">
        <v>55</v>
      </c>
      <c r="C38" s="108">
        <v>2486599</v>
      </c>
      <c r="D38" s="109">
        <v>5521772</v>
      </c>
      <c r="E38" s="109">
        <v>859908</v>
      </c>
      <c r="F38" s="109">
        <v>2366479</v>
      </c>
      <c r="G38" s="110">
        <f t="shared" si="0"/>
        <v>11234758</v>
      </c>
      <c r="I38" s="108">
        <v>0</v>
      </c>
      <c r="J38" s="109">
        <v>-1269110</v>
      </c>
      <c r="K38" s="109">
        <v>0</v>
      </c>
      <c r="L38" s="109">
        <v>-543905</v>
      </c>
      <c r="M38" s="110">
        <f t="shared" si="1"/>
        <v>-1813015</v>
      </c>
      <c r="O38" s="108">
        <f t="shared" si="2"/>
        <v>2486599</v>
      </c>
      <c r="P38" s="109">
        <f t="shared" si="3"/>
        <v>4252662</v>
      </c>
      <c r="Q38" s="109">
        <f t="shared" si="4"/>
        <v>859908</v>
      </c>
      <c r="R38" s="109">
        <f t="shared" si="5"/>
        <v>1822574</v>
      </c>
      <c r="S38" s="110">
        <f t="shared" si="6"/>
        <v>9421743</v>
      </c>
      <c r="V38" s="111">
        <v>2707520</v>
      </c>
      <c r="W38" s="112">
        <v>6063963</v>
      </c>
      <c r="X38" s="112">
        <v>847506</v>
      </c>
      <c r="Y38" s="112">
        <v>2598844</v>
      </c>
      <c r="Z38" s="113">
        <v>12217833</v>
      </c>
      <c r="AA38" s="133"/>
      <c r="AB38" s="111">
        <v>0</v>
      </c>
      <c r="AC38" s="112">
        <v>-2290808</v>
      </c>
      <c r="AD38" s="112">
        <v>0</v>
      </c>
      <c r="AE38" s="112">
        <v>-981776</v>
      </c>
      <c r="AF38" s="113">
        <v>-3272584</v>
      </c>
      <c r="AG38" s="133"/>
      <c r="AH38" s="111">
        <v>2707520</v>
      </c>
      <c r="AI38" s="112">
        <v>3773155</v>
      </c>
      <c r="AJ38" s="112">
        <v>847506</v>
      </c>
      <c r="AK38" s="112">
        <v>1617068</v>
      </c>
      <c r="AL38" s="113">
        <v>8945249</v>
      </c>
    </row>
    <row r="39" spans="1:38" ht="13.5">
      <c r="A39" s="40" t="s">
        <v>29</v>
      </c>
      <c r="C39" s="108">
        <v>208713</v>
      </c>
      <c r="D39" s="109">
        <v>408236</v>
      </c>
      <c r="E39" s="109">
        <v>66540</v>
      </c>
      <c r="F39" s="109">
        <v>171254</v>
      </c>
      <c r="G39" s="110">
        <f t="shared" si="0"/>
        <v>854743</v>
      </c>
      <c r="I39" s="108">
        <v>0</v>
      </c>
      <c r="J39" s="109">
        <v>0</v>
      </c>
      <c r="K39" s="109">
        <v>0</v>
      </c>
      <c r="L39" s="109">
        <v>0</v>
      </c>
      <c r="M39" s="110">
        <f t="shared" si="1"/>
        <v>0</v>
      </c>
      <c r="O39" s="108">
        <f t="shared" si="2"/>
        <v>208713</v>
      </c>
      <c r="P39" s="109">
        <f t="shared" si="3"/>
        <v>408236</v>
      </c>
      <c r="Q39" s="109">
        <f t="shared" si="4"/>
        <v>66540</v>
      </c>
      <c r="R39" s="109">
        <f t="shared" si="5"/>
        <v>171254</v>
      </c>
      <c r="S39" s="110">
        <f t="shared" si="6"/>
        <v>854743</v>
      </c>
      <c r="V39" s="111">
        <v>283757</v>
      </c>
      <c r="W39" s="112">
        <v>434645</v>
      </c>
      <c r="X39" s="112">
        <v>41660</v>
      </c>
      <c r="Y39" s="112">
        <v>184884</v>
      </c>
      <c r="Z39" s="113">
        <v>944946</v>
      </c>
      <c r="AA39" s="133"/>
      <c r="AB39" s="111">
        <v>0</v>
      </c>
      <c r="AC39" s="112">
        <v>0</v>
      </c>
      <c r="AD39" s="112">
        <v>0</v>
      </c>
      <c r="AE39" s="112">
        <v>0</v>
      </c>
      <c r="AF39" s="113">
        <v>0</v>
      </c>
      <c r="AG39" s="133"/>
      <c r="AH39" s="111">
        <v>283757</v>
      </c>
      <c r="AI39" s="112">
        <v>434645</v>
      </c>
      <c r="AJ39" s="112">
        <v>41660</v>
      </c>
      <c r="AK39" s="112">
        <v>184884</v>
      </c>
      <c r="AL39" s="113">
        <v>944946</v>
      </c>
    </row>
    <row r="40" spans="1:38" ht="13.5">
      <c r="A40" s="40" t="s">
        <v>30</v>
      </c>
      <c r="C40" s="108">
        <v>32288411</v>
      </c>
      <c r="D40" s="109">
        <v>45350375</v>
      </c>
      <c r="E40" s="109">
        <v>15644071</v>
      </c>
      <c r="F40" s="109">
        <v>19435879</v>
      </c>
      <c r="G40" s="110">
        <f t="shared" si="0"/>
        <v>112718736</v>
      </c>
      <c r="I40" s="108">
        <v>0</v>
      </c>
      <c r="J40" s="109">
        <v>-9930315</v>
      </c>
      <c r="K40" s="109">
        <v>0</v>
      </c>
      <c r="L40" s="109">
        <v>-4255849</v>
      </c>
      <c r="M40" s="110">
        <f t="shared" si="1"/>
        <v>-14186164</v>
      </c>
      <c r="O40" s="108">
        <f t="shared" si="2"/>
        <v>32288411</v>
      </c>
      <c r="P40" s="109">
        <f t="shared" si="3"/>
        <v>35420060</v>
      </c>
      <c r="Q40" s="109">
        <f t="shared" si="4"/>
        <v>15644071</v>
      </c>
      <c r="R40" s="109">
        <f t="shared" si="5"/>
        <v>15180030</v>
      </c>
      <c r="S40" s="110">
        <f t="shared" si="6"/>
        <v>98532572</v>
      </c>
      <c r="V40" s="111">
        <v>38892655</v>
      </c>
      <c r="W40" s="112">
        <v>45941848</v>
      </c>
      <c r="X40" s="112">
        <v>9783223</v>
      </c>
      <c r="Y40" s="112">
        <v>19689367</v>
      </c>
      <c r="Z40" s="113">
        <v>114307093</v>
      </c>
      <c r="AA40" s="133"/>
      <c r="AB40" s="111">
        <v>0</v>
      </c>
      <c r="AC40" s="112">
        <v>-10941984</v>
      </c>
      <c r="AD40" s="112">
        <v>0</v>
      </c>
      <c r="AE40" s="112">
        <v>-4689422</v>
      </c>
      <c r="AF40" s="113">
        <v>-15631406</v>
      </c>
      <c r="AG40" s="133"/>
      <c r="AH40" s="111">
        <v>38892655</v>
      </c>
      <c r="AI40" s="112">
        <v>34999864</v>
      </c>
      <c r="AJ40" s="112">
        <v>9783223</v>
      </c>
      <c r="AK40" s="112">
        <v>14999945</v>
      </c>
      <c r="AL40" s="113">
        <v>98675687</v>
      </c>
    </row>
    <row r="41" spans="1:38" ht="13.5">
      <c r="A41" s="40" t="s">
        <v>56</v>
      </c>
      <c r="C41" s="108">
        <v>37444237</v>
      </c>
      <c r="D41" s="109">
        <v>39012210</v>
      </c>
      <c r="E41" s="109">
        <v>2475733</v>
      </c>
      <c r="F41" s="109">
        <v>16719519</v>
      </c>
      <c r="G41" s="110">
        <f t="shared" si="0"/>
        <v>95651699</v>
      </c>
      <c r="I41" s="108">
        <v>0</v>
      </c>
      <c r="J41" s="109">
        <v>-13362405</v>
      </c>
      <c r="K41" s="109">
        <v>0</v>
      </c>
      <c r="L41" s="109">
        <v>-5726745</v>
      </c>
      <c r="M41" s="110">
        <f t="shared" si="1"/>
        <v>-19089150</v>
      </c>
      <c r="O41" s="108">
        <f t="shared" si="2"/>
        <v>37444237</v>
      </c>
      <c r="P41" s="109">
        <f t="shared" si="3"/>
        <v>25649805</v>
      </c>
      <c r="Q41" s="109">
        <f t="shared" si="4"/>
        <v>2475733</v>
      </c>
      <c r="R41" s="109">
        <f t="shared" si="5"/>
        <v>10992774</v>
      </c>
      <c r="S41" s="110">
        <f t="shared" si="6"/>
        <v>76562549</v>
      </c>
      <c r="V41" s="111">
        <v>36129334</v>
      </c>
      <c r="W41" s="112">
        <v>35520862</v>
      </c>
      <c r="X41" s="112">
        <v>1795030</v>
      </c>
      <c r="Y41" s="112">
        <v>15223225</v>
      </c>
      <c r="Z41" s="113">
        <v>88668451</v>
      </c>
      <c r="AA41" s="133"/>
      <c r="AB41" s="111">
        <v>0</v>
      </c>
      <c r="AC41" s="112">
        <v>-10467999</v>
      </c>
      <c r="AD41" s="112">
        <v>0</v>
      </c>
      <c r="AE41" s="112">
        <v>-4486286</v>
      </c>
      <c r="AF41" s="113">
        <v>-14954285</v>
      </c>
      <c r="AG41" s="133"/>
      <c r="AH41" s="111">
        <v>36129334</v>
      </c>
      <c r="AI41" s="112">
        <v>25052863</v>
      </c>
      <c r="AJ41" s="112">
        <v>1795030</v>
      </c>
      <c r="AK41" s="112">
        <v>10736939</v>
      </c>
      <c r="AL41" s="113">
        <v>73714166</v>
      </c>
    </row>
    <row r="42" spans="1:38" ht="13.5">
      <c r="A42" s="40" t="s">
        <v>31</v>
      </c>
      <c r="C42" s="108">
        <v>407435</v>
      </c>
      <c r="D42" s="109">
        <v>906190</v>
      </c>
      <c r="E42" s="109">
        <v>331425</v>
      </c>
      <c r="F42" s="109">
        <v>370044</v>
      </c>
      <c r="G42" s="110">
        <f t="shared" si="0"/>
        <v>2015094</v>
      </c>
      <c r="I42" s="108">
        <v>0</v>
      </c>
      <c r="J42" s="109">
        <v>-176778</v>
      </c>
      <c r="K42" s="109">
        <v>0</v>
      </c>
      <c r="L42" s="109">
        <v>-75762</v>
      </c>
      <c r="M42" s="110">
        <f t="shared" si="1"/>
        <v>-252540</v>
      </c>
      <c r="O42" s="108">
        <f t="shared" si="2"/>
        <v>407435</v>
      </c>
      <c r="P42" s="109">
        <f t="shared" si="3"/>
        <v>729412</v>
      </c>
      <c r="Q42" s="109">
        <f t="shared" si="4"/>
        <v>331425</v>
      </c>
      <c r="R42" s="109">
        <f t="shared" si="5"/>
        <v>294282</v>
      </c>
      <c r="S42" s="110">
        <f t="shared" si="6"/>
        <v>1762554</v>
      </c>
      <c r="V42" s="111">
        <v>438617</v>
      </c>
      <c r="W42" s="112">
        <v>759994</v>
      </c>
      <c r="X42" s="112">
        <v>167747</v>
      </c>
      <c r="Y42" s="112">
        <v>315625</v>
      </c>
      <c r="Z42" s="113">
        <v>1681983</v>
      </c>
      <c r="AA42" s="133"/>
      <c r="AB42" s="111">
        <v>0</v>
      </c>
      <c r="AC42" s="112">
        <v>-134564</v>
      </c>
      <c r="AD42" s="112">
        <v>0</v>
      </c>
      <c r="AE42" s="112">
        <v>-57670</v>
      </c>
      <c r="AF42" s="113">
        <v>-192234</v>
      </c>
      <c r="AG42" s="133"/>
      <c r="AH42" s="111">
        <v>438617</v>
      </c>
      <c r="AI42" s="112">
        <v>625430</v>
      </c>
      <c r="AJ42" s="112">
        <v>167747</v>
      </c>
      <c r="AK42" s="112">
        <v>257955</v>
      </c>
      <c r="AL42" s="113">
        <v>1489749</v>
      </c>
    </row>
    <row r="43" spans="1:38" ht="13.5">
      <c r="A43" s="40" t="s">
        <v>32</v>
      </c>
      <c r="C43" s="108">
        <v>25993464</v>
      </c>
      <c r="D43" s="109">
        <v>28875530</v>
      </c>
      <c r="E43" s="109">
        <v>2042644</v>
      </c>
      <c r="F43" s="109">
        <v>12375228</v>
      </c>
      <c r="G43" s="110">
        <f t="shared" si="0"/>
        <v>69286866</v>
      </c>
      <c r="I43" s="108">
        <v>0</v>
      </c>
      <c r="J43" s="109">
        <v>-4869184</v>
      </c>
      <c r="K43" s="109">
        <v>0</v>
      </c>
      <c r="L43" s="109">
        <v>-2086793</v>
      </c>
      <c r="M43" s="110">
        <f t="shared" si="1"/>
        <v>-6955977</v>
      </c>
      <c r="O43" s="108">
        <f t="shared" si="2"/>
        <v>25993464</v>
      </c>
      <c r="P43" s="109">
        <f t="shared" si="3"/>
        <v>24006346</v>
      </c>
      <c r="Q43" s="109">
        <f t="shared" si="4"/>
        <v>2042644</v>
      </c>
      <c r="R43" s="109">
        <f t="shared" si="5"/>
        <v>10288435</v>
      </c>
      <c r="S43" s="110">
        <f t="shared" si="6"/>
        <v>62330889</v>
      </c>
      <c r="V43" s="111">
        <v>28095327</v>
      </c>
      <c r="W43" s="112">
        <v>27731669</v>
      </c>
      <c r="X43" s="112">
        <v>2195785</v>
      </c>
      <c r="Y43" s="112">
        <v>11884996</v>
      </c>
      <c r="Z43" s="113">
        <v>69907777</v>
      </c>
      <c r="AA43" s="133"/>
      <c r="AB43" s="111">
        <v>0</v>
      </c>
      <c r="AC43" s="112">
        <v>-4771037</v>
      </c>
      <c r="AD43" s="112">
        <v>0</v>
      </c>
      <c r="AE43" s="112">
        <v>-2044730</v>
      </c>
      <c r="AF43" s="113">
        <v>-6815767</v>
      </c>
      <c r="AG43" s="133"/>
      <c r="AH43" s="111">
        <v>28095327</v>
      </c>
      <c r="AI43" s="112">
        <v>22960632</v>
      </c>
      <c r="AJ43" s="112">
        <v>2195785</v>
      </c>
      <c r="AK43" s="112">
        <v>9840266</v>
      </c>
      <c r="AL43" s="113">
        <v>63092010</v>
      </c>
    </row>
    <row r="44" spans="1:38" ht="13.5">
      <c r="A44" s="40" t="s">
        <v>33</v>
      </c>
      <c r="C44" s="108">
        <v>24417912</v>
      </c>
      <c r="D44" s="109">
        <v>51767832</v>
      </c>
      <c r="E44" s="109">
        <v>11376244</v>
      </c>
      <c r="F44" s="109">
        <v>22186211</v>
      </c>
      <c r="G44" s="110">
        <f t="shared" si="0"/>
        <v>109748199</v>
      </c>
      <c r="I44" s="108">
        <v>0</v>
      </c>
      <c r="J44" s="109">
        <v>-13105815</v>
      </c>
      <c r="K44" s="109">
        <v>0</v>
      </c>
      <c r="L44" s="109">
        <v>-5616777</v>
      </c>
      <c r="M44" s="110">
        <f t="shared" si="1"/>
        <v>-18722592</v>
      </c>
      <c r="O44" s="108">
        <f t="shared" si="2"/>
        <v>24417912</v>
      </c>
      <c r="P44" s="109">
        <f t="shared" si="3"/>
        <v>38662017</v>
      </c>
      <c r="Q44" s="109">
        <f t="shared" si="4"/>
        <v>11376244</v>
      </c>
      <c r="R44" s="109">
        <f t="shared" si="5"/>
        <v>16569434</v>
      </c>
      <c r="S44" s="110">
        <f t="shared" si="6"/>
        <v>91025607</v>
      </c>
      <c r="V44" s="111">
        <v>26542120</v>
      </c>
      <c r="W44" s="112">
        <v>48526081</v>
      </c>
      <c r="X44" s="112">
        <v>11103661</v>
      </c>
      <c r="Y44" s="112">
        <v>20796891</v>
      </c>
      <c r="Z44" s="113">
        <v>106968753</v>
      </c>
      <c r="AA44" s="133"/>
      <c r="AB44" s="111">
        <v>0</v>
      </c>
      <c r="AC44" s="112">
        <v>-11595103</v>
      </c>
      <c r="AD44" s="112">
        <v>0</v>
      </c>
      <c r="AE44" s="112">
        <v>-4969330</v>
      </c>
      <c r="AF44" s="113">
        <v>-16564433</v>
      </c>
      <c r="AG44" s="133"/>
      <c r="AH44" s="111">
        <v>26542120</v>
      </c>
      <c r="AI44" s="112">
        <v>36930978</v>
      </c>
      <c r="AJ44" s="112">
        <v>11103661</v>
      </c>
      <c r="AK44" s="112">
        <v>15827561</v>
      </c>
      <c r="AL44" s="113">
        <v>90404320</v>
      </c>
    </row>
    <row r="45" spans="1:38" ht="13.5">
      <c r="A45" s="40" t="s">
        <v>34</v>
      </c>
      <c r="C45" s="108">
        <v>16881347</v>
      </c>
      <c r="D45" s="109">
        <v>19575903</v>
      </c>
      <c r="E45" s="109">
        <v>2646425</v>
      </c>
      <c r="F45" s="109">
        <v>8283293</v>
      </c>
      <c r="G45" s="110">
        <f t="shared" si="0"/>
        <v>47386968</v>
      </c>
      <c r="I45" s="108">
        <v>0</v>
      </c>
      <c r="J45" s="109">
        <v>-11899265</v>
      </c>
      <c r="K45" s="109">
        <v>0</v>
      </c>
      <c r="L45" s="109">
        <v>-5099686</v>
      </c>
      <c r="M45" s="110">
        <f t="shared" si="1"/>
        <v>-16998951</v>
      </c>
      <c r="O45" s="108">
        <f t="shared" si="2"/>
        <v>16881347</v>
      </c>
      <c r="P45" s="109">
        <f t="shared" si="3"/>
        <v>7676638</v>
      </c>
      <c r="Q45" s="109">
        <f t="shared" si="4"/>
        <v>2646425</v>
      </c>
      <c r="R45" s="109">
        <f t="shared" si="5"/>
        <v>3183607</v>
      </c>
      <c r="S45" s="110">
        <f t="shared" si="6"/>
        <v>30388017</v>
      </c>
      <c r="V45" s="111">
        <v>17452546</v>
      </c>
      <c r="W45" s="112">
        <v>20985823</v>
      </c>
      <c r="X45" s="112">
        <v>2680958</v>
      </c>
      <c r="Y45" s="112">
        <v>8980626</v>
      </c>
      <c r="Z45" s="113">
        <v>50099953</v>
      </c>
      <c r="AA45" s="133"/>
      <c r="AB45" s="111">
        <v>0</v>
      </c>
      <c r="AC45" s="112">
        <v>-12838758</v>
      </c>
      <c r="AD45" s="112">
        <v>0</v>
      </c>
      <c r="AE45" s="112">
        <v>-5502324</v>
      </c>
      <c r="AF45" s="113">
        <v>-18341082</v>
      </c>
      <c r="AG45" s="133"/>
      <c r="AH45" s="111">
        <v>17452546</v>
      </c>
      <c r="AI45" s="112">
        <v>8147065</v>
      </c>
      <c r="AJ45" s="112">
        <v>2680958</v>
      </c>
      <c r="AK45" s="112">
        <v>3478302</v>
      </c>
      <c r="AL45" s="113">
        <v>31758871</v>
      </c>
    </row>
    <row r="46" spans="1:38" ht="13.5">
      <c r="A46" s="40" t="s">
        <v>35</v>
      </c>
      <c r="C46" s="108">
        <v>6313893</v>
      </c>
      <c r="D46" s="109">
        <v>11682556</v>
      </c>
      <c r="E46" s="109">
        <v>285982</v>
      </c>
      <c r="F46" s="109">
        <v>4899913</v>
      </c>
      <c r="G46" s="110">
        <f t="shared" si="0"/>
        <v>23182344</v>
      </c>
      <c r="I46" s="108">
        <v>0</v>
      </c>
      <c r="J46" s="109">
        <v>-1812524</v>
      </c>
      <c r="K46" s="109">
        <v>0</v>
      </c>
      <c r="L46" s="109">
        <v>-776796</v>
      </c>
      <c r="M46" s="110">
        <f t="shared" si="1"/>
        <v>-2589320</v>
      </c>
      <c r="O46" s="108">
        <f t="shared" si="2"/>
        <v>6313893</v>
      </c>
      <c r="P46" s="109">
        <f t="shared" si="3"/>
        <v>9870032</v>
      </c>
      <c r="Q46" s="109">
        <f t="shared" si="4"/>
        <v>285982</v>
      </c>
      <c r="R46" s="109">
        <f t="shared" si="5"/>
        <v>4123117</v>
      </c>
      <c r="S46" s="110">
        <f t="shared" si="6"/>
        <v>20593024</v>
      </c>
      <c r="V46" s="111">
        <v>6325267</v>
      </c>
      <c r="W46" s="112">
        <v>11178069</v>
      </c>
      <c r="X46" s="112">
        <v>274821</v>
      </c>
      <c r="Y46" s="112">
        <v>4782080</v>
      </c>
      <c r="Z46" s="113">
        <v>22560237</v>
      </c>
      <c r="AA46" s="133"/>
      <c r="AB46" s="111">
        <v>0</v>
      </c>
      <c r="AC46" s="112">
        <v>-2073712</v>
      </c>
      <c r="AD46" s="112">
        <v>0</v>
      </c>
      <c r="AE46" s="112">
        <v>-888733</v>
      </c>
      <c r="AF46" s="113">
        <v>-2962445</v>
      </c>
      <c r="AG46" s="133"/>
      <c r="AH46" s="111">
        <v>6325267</v>
      </c>
      <c r="AI46" s="112">
        <v>9104357</v>
      </c>
      <c r="AJ46" s="112">
        <v>274821</v>
      </c>
      <c r="AK46" s="112">
        <v>3893347</v>
      </c>
      <c r="AL46" s="113">
        <v>19597792</v>
      </c>
    </row>
    <row r="47" spans="1:38" ht="13.5">
      <c r="A47" s="40" t="s">
        <v>36</v>
      </c>
      <c r="C47" s="108">
        <v>3302248</v>
      </c>
      <c r="D47" s="109">
        <v>4675010</v>
      </c>
      <c r="E47" s="109">
        <v>49439</v>
      </c>
      <c r="F47" s="109">
        <v>2000811</v>
      </c>
      <c r="G47" s="110">
        <f t="shared" si="0"/>
        <v>10027508</v>
      </c>
      <c r="I47" s="108">
        <v>0</v>
      </c>
      <c r="J47" s="109">
        <v>-1278357</v>
      </c>
      <c r="K47" s="109">
        <v>0</v>
      </c>
      <c r="L47" s="109">
        <v>-547867</v>
      </c>
      <c r="M47" s="110">
        <f t="shared" si="1"/>
        <v>-1826224</v>
      </c>
      <c r="O47" s="108">
        <f t="shared" si="2"/>
        <v>3302248</v>
      </c>
      <c r="P47" s="109">
        <f t="shared" si="3"/>
        <v>3396653</v>
      </c>
      <c r="Q47" s="109">
        <f t="shared" si="4"/>
        <v>49439</v>
      </c>
      <c r="R47" s="109">
        <f t="shared" si="5"/>
        <v>1452944</v>
      </c>
      <c r="S47" s="110">
        <f t="shared" si="6"/>
        <v>8201284</v>
      </c>
      <c r="V47" s="111">
        <v>3477167</v>
      </c>
      <c r="W47" s="112">
        <v>4196484</v>
      </c>
      <c r="X47" s="112">
        <v>3044</v>
      </c>
      <c r="Y47" s="112">
        <v>1797757</v>
      </c>
      <c r="Z47" s="113">
        <v>9474452</v>
      </c>
      <c r="AA47" s="133"/>
      <c r="AB47" s="111">
        <v>0</v>
      </c>
      <c r="AC47" s="112">
        <v>-629093</v>
      </c>
      <c r="AD47" s="112">
        <v>0</v>
      </c>
      <c r="AE47" s="112">
        <v>-269612</v>
      </c>
      <c r="AF47" s="113">
        <v>-898705</v>
      </c>
      <c r="AG47" s="133"/>
      <c r="AH47" s="111">
        <v>3477167</v>
      </c>
      <c r="AI47" s="112">
        <v>3567391</v>
      </c>
      <c r="AJ47" s="112">
        <v>3044</v>
      </c>
      <c r="AK47" s="112">
        <v>1528145</v>
      </c>
      <c r="AL47" s="113">
        <v>8575747</v>
      </c>
    </row>
    <row r="48" spans="1:38" ht="13.5">
      <c r="A48" s="40" t="s">
        <v>37</v>
      </c>
      <c r="C48" s="108">
        <v>5475865</v>
      </c>
      <c r="D48" s="109">
        <v>14954602</v>
      </c>
      <c r="E48" s="109">
        <v>1252239</v>
      </c>
      <c r="F48" s="109">
        <v>6356455</v>
      </c>
      <c r="G48" s="110">
        <f t="shared" si="0"/>
        <v>28039161</v>
      </c>
      <c r="I48" s="108">
        <v>0</v>
      </c>
      <c r="J48" s="109">
        <v>-9603863</v>
      </c>
      <c r="K48" s="109">
        <v>0</v>
      </c>
      <c r="L48" s="109">
        <v>-4115942</v>
      </c>
      <c r="M48" s="110">
        <f t="shared" si="1"/>
        <v>-13719805</v>
      </c>
      <c r="O48" s="108">
        <f t="shared" si="2"/>
        <v>5475865</v>
      </c>
      <c r="P48" s="109">
        <f t="shared" si="3"/>
        <v>5350739</v>
      </c>
      <c r="Q48" s="109">
        <f t="shared" si="4"/>
        <v>1252239</v>
      </c>
      <c r="R48" s="109">
        <f t="shared" si="5"/>
        <v>2240513</v>
      </c>
      <c r="S48" s="110">
        <f t="shared" si="6"/>
        <v>14319356</v>
      </c>
      <c r="V48" s="111">
        <v>6922344</v>
      </c>
      <c r="W48" s="112">
        <v>16728003</v>
      </c>
      <c r="X48" s="112">
        <v>1333434</v>
      </c>
      <c r="Y48" s="112">
        <v>7158814</v>
      </c>
      <c r="Z48" s="113">
        <v>32142595</v>
      </c>
      <c r="AA48" s="133"/>
      <c r="AB48" s="111">
        <v>0</v>
      </c>
      <c r="AC48" s="112">
        <v>-11855407</v>
      </c>
      <c r="AD48" s="112">
        <v>0</v>
      </c>
      <c r="AE48" s="112">
        <v>-5080889</v>
      </c>
      <c r="AF48" s="113">
        <v>-16936296</v>
      </c>
      <c r="AG48" s="133"/>
      <c r="AH48" s="111">
        <v>6922344</v>
      </c>
      <c r="AI48" s="112">
        <v>4872596</v>
      </c>
      <c r="AJ48" s="112">
        <v>1333434</v>
      </c>
      <c r="AK48" s="112">
        <v>2077925</v>
      </c>
      <c r="AL48" s="113">
        <v>15206299</v>
      </c>
    </row>
    <row r="49" spans="1:38" ht="13.5">
      <c r="A49" s="40" t="s">
        <v>38</v>
      </c>
      <c r="C49" s="108">
        <v>2358139</v>
      </c>
      <c r="D49" s="109">
        <v>3497267</v>
      </c>
      <c r="E49" s="109">
        <v>118226</v>
      </c>
      <c r="F49" s="109">
        <v>1470521</v>
      </c>
      <c r="G49" s="110">
        <f t="shared" si="0"/>
        <v>7444153</v>
      </c>
      <c r="I49" s="108">
        <v>0</v>
      </c>
      <c r="J49" s="109">
        <v>0</v>
      </c>
      <c r="K49" s="109">
        <v>0</v>
      </c>
      <c r="L49" s="109">
        <v>0</v>
      </c>
      <c r="M49" s="110">
        <f t="shared" si="1"/>
        <v>0</v>
      </c>
      <c r="O49" s="108">
        <f t="shared" si="2"/>
        <v>2358139</v>
      </c>
      <c r="P49" s="109">
        <f t="shared" si="3"/>
        <v>3497267</v>
      </c>
      <c r="Q49" s="109">
        <f t="shared" si="4"/>
        <v>118226</v>
      </c>
      <c r="R49" s="109">
        <f t="shared" si="5"/>
        <v>1470521</v>
      </c>
      <c r="S49" s="110">
        <f t="shared" si="6"/>
        <v>7444153</v>
      </c>
      <c r="V49" s="111">
        <v>2469815</v>
      </c>
      <c r="W49" s="112">
        <v>3164918</v>
      </c>
      <c r="X49" s="112">
        <v>149430</v>
      </c>
      <c r="Y49" s="112">
        <v>1353801</v>
      </c>
      <c r="Z49" s="113">
        <v>7137964</v>
      </c>
      <c r="AA49" s="133"/>
      <c r="AB49" s="111">
        <v>0</v>
      </c>
      <c r="AC49" s="112">
        <v>0</v>
      </c>
      <c r="AD49" s="112">
        <v>0</v>
      </c>
      <c r="AE49" s="112">
        <v>0</v>
      </c>
      <c r="AF49" s="113">
        <v>0</v>
      </c>
      <c r="AG49" s="133"/>
      <c r="AH49" s="111">
        <v>2469815</v>
      </c>
      <c r="AI49" s="112">
        <v>3164918</v>
      </c>
      <c r="AJ49" s="112">
        <v>149430</v>
      </c>
      <c r="AK49" s="112">
        <v>1353801</v>
      </c>
      <c r="AL49" s="113">
        <v>7137964</v>
      </c>
    </row>
    <row r="50" spans="1:38" ht="13.5">
      <c r="A50" s="40" t="s">
        <v>39</v>
      </c>
      <c r="C50" s="108">
        <v>28080867</v>
      </c>
      <c r="D50" s="109">
        <v>38868537</v>
      </c>
      <c r="E50" s="109">
        <v>5958211</v>
      </c>
      <c r="F50" s="109">
        <v>16657945</v>
      </c>
      <c r="G50" s="110">
        <f t="shared" si="0"/>
        <v>89565560</v>
      </c>
      <c r="I50" s="108">
        <v>0</v>
      </c>
      <c r="J50" s="109">
        <v>-13162576</v>
      </c>
      <c r="K50" s="109">
        <v>0</v>
      </c>
      <c r="L50" s="109">
        <v>-5641104</v>
      </c>
      <c r="M50" s="110">
        <f t="shared" si="1"/>
        <v>-18803680</v>
      </c>
      <c r="O50" s="108">
        <f t="shared" si="2"/>
        <v>28080867</v>
      </c>
      <c r="P50" s="109">
        <f t="shared" si="3"/>
        <v>25705961</v>
      </c>
      <c r="Q50" s="109">
        <f t="shared" si="4"/>
        <v>5958211</v>
      </c>
      <c r="R50" s="109">
        <f t="shared" si="5"/>
        <v>11016841</v>
      </c>
      <c r="S50" s="110">
        <f t="shared" si="6"/>
        <v>70761880</v>
      </c>
      <c r="V50" s="111">
        <v>29833574</v>
      </c>
      <c r="W50" s="112">
        <v>39200474</v>
      </c>
      <c r="X50" s="112">
        <v>2447144</v>
      </c>
      <c r="Y50" s="112">
        <v>16354635</v>
      </c>
      <c r="Z50" s="113">
        <v>87835827</v>
      </c>
      <c r="AA50" s="133"/>
      <c r="AB50" s="111">
        <v>0</v>
      </c>
      <c r="AC50" s="112">
        <v>-17697335</v>
      </c>
      <c r="AD50" s="112">
        <v>0</v>
      </c>
      <c r="AE50" s="112">
        <v>-7584571</v>
      </c>
      <c r="AF50" s="113">
        <v>-25281906</v>
      </c>
      <c r="AG50" s="133"/>
      <c r="AH50" s="111">
        <v>29833574</v>
      </c>
      <c r="AI50" s="112">
        <v>21503139</v>
      </c>
      <c r="AJ50" s="112">
        <v>2447144</v>
      </c>
      <c r="AK50" s="112">
        <v>8770064</v>
      </c>
      <c r="AL50" s="113">
        <v>62553921</v>
      </c>
    </row>
    <row r="51" spans="1:38" ht="13.5">
      <c r="A51" s="40" t="s">
        <v>40</v>
      </c>
      <c r="C51" s="108">
        <v>1010269</v>
      </c>
      <c r="D51" s="109">
        <v>3779465</v>
      </c>
      <c r="E51" s="109">
        <v>3981936</v>
      </c>
      <c r="F51" s="109">
        <v>1619259</v>
      </c>
      <c r="G51" s="110">
        <f t="shared" si="0"/>
        <v>10390929</v>
      </c>
      <c r="I51" s="108">
        <v>0</v>
      </c>
      <c r="J51" s="109">
        <v>-1989208</v>
      </c>
      <c r="K51" s="109">
        <v>0</v>
      </c>
      <c r="L51" s="109">
        <v>-852517</v>
      </c>
      <c r="M51" s="110">
        <f t="shared" si="1"/>
        <v>-2841725</v>
      </c>
      <c r="O51" s="108">
        <f t="shared" si="2"/>
        <v>1010269</v>
      </c>
      <c r="P51" s="109">
        <f t="shared" si="3"/>
        <v>1790257</v>
      </c>
      <c r="Q51" s="109">
        <f t="shared" si="4"/>
        <v>3981936</v>
      </c>
      <c r="R51" s="109">
        <f t="shared" si="5"/>
        <v>766742</v>
      </c>
      <c r="S51" s="110">
        <f t="shared" si="6"/>
        <v>7549204</v>
      </c>
      <c r="V51" s="111">
        <v>1180172</v>
      </c>
      <c r="W51" s="112">
        <v>4028537</v>
      </c>
      <c r="X51" s="112">
        <v>3650633</v>
      </c>
      <c r="Y51" s="112">
        <v>1726231</v>
      </c>
      <c r="Z51" s="113">
        <v>10585573</v>
      </c>
      <c r="AA51" s="133"/>
      <c r="AB51" s="111">
        <v>0</v>
      </c>
      <c r="AC51" s="112">
        <v>-2389181</v>
      </c>
      <c r="AD51" s="112">
        <v>0</v>
      </c>
      <c r="AE51" s="112">
        <v>-1023934</v>
      </c>
      <c r="AF51" s="113">
        <v>-3413115</v>
      </c>
      <c r="AG51" s="133"/>
      <c r="AH51" s="111">
        <v>1180172</v>
      </c>
      <c r="AI51" s="112">
        <v>1639356</v>
      </c>
      <c r="AJ51" s="112">
        <v>3650633</v>
      </c>
      <c r="AK51" s="112">
        <v>702297</v>
      </c>
      <c r="AL51" s="113">
        <v>7172458</v>
      </c>
    </row>
    <row r="52" spans="1:38" ht="13.5">
      <c r="A52" s="40" t="s">
        <v>41</v>
      </c>
      <c r="C52" s="108">
        <v>2807911</v>
      </c>
      <c r="D52" s="109">
        <v>3659078</v>
      </c>
      <c r="E52" s="109">
        <v>1456203</v>
      </c>
      <c r="F52" s="109">
        <v>1532543</v>
      </c>
      <c r="G52" s="110">
        <f t="shared" si="0"/>
        <v>9455735</v>
      </c>
      <c r="I52" s="108">
        <v>0</v>
      </c>
      <c r="J52" s="109">
        <v>-1418487</v>
      </c>
      <c r="K52" s="109">
        <v>0</v>
      </c>
      <c r="L52" s="109">
        <v>-607923</v>
      </c>
      <c r="M52" s="110">
        <f t="shared" si="1"/>
        <v>-2026410</v>
      </c>
      <c r="O52" s="108">
        <f t="shared" si="2"/>
        <v>2807911</v>
      </c>
      <c r="P52" s="109">
        <f t="shared" si="3"/>
        <v>2240591</v>
      </c>
      <c r="Q52" s="109">
        <f t="shared" si="4"/>
        <v>1456203</v>
      </c>
      <c r="R52" s="109">
        <f t="shared" si="5"/>
        <v>924620</v>
      </c>
      <c r="S52" s="110">
        <f t="shared" si="6"/>
        <v>7429325</v>
      </c>
      <c r="V52" s="111">
        <v>2735254</v>
      </c>
      <c r="W52" s="112">
        <v>4028828</v>
      </c>
      <c r="X52" s="112">
        <v>1377212</v>
      </c>
      <c r="Y52" s="112">
        <v>1716444</v>
      </c>
      <c r="Z52" s="113">
        <v>9857738</v>
      </c>
      <c r="AA52" s="133"/>
      <c r="AB52" s="111">
        <v>0</v>
      </c>
      <c r="AC52" s="112">
        <v>-2022615</v>
      </c>
      <c r="AD52" s="112">
        <v>0</v>
      </c>
      <c r="AE52" s="112">
        <v>-866835</v>
      </c>
      <c r="AF52" s="113">
        <v>-2889450</v>
      </c>
      <c r="AG52" s="133"/>
      <c r="AH52" s="111">
        <v>2735254</v>
      </c>
      <c r="AI52" s="112">
        <v>2006213</v>
      </c>
      <c r="AJ52" s="112">
        <v>1377212</v>
      </c>
      <c r="AK52" s="112">
        <v>849609</v>
      </c>
      <c r="AL52" s="113">
        <v>6968288</v>
      </c>
    </row>
    <row r="53" spans="1:38" ht="13.5">
      <c r="A53" s="40" t="s">
        <v>42</v>
      </c>
      <c r="C53" s="108">
        <v>262401</v>
      </c>
      <c r="D53" s="109">
        <v>261798</v>
      </c>
      <c r="E53" s="109">
        <v>9240</v>
      </c>
      <c r="F53" s="109">
        <v>112199</v>
      </c>
      <c r="G53" s="110">
        <f t="shared" si="0"/>
        <v>645638</v>
      </c>
      <c r="I53" s="108">
        <v>0</v>
      </c>
      <c r="J53" s="109">
        <v>-122321</v>
      </c>
      <c r="K53" s="109">
        <v>0</v>
      </c>
      <c r="L53" s="109">
        <v>-52423</v>
      </c>
      <c r="M53" s="110">
        <f t="shared" si="1"/>
        <v>-174744</v>
      </c>
      <c r="O53" s="108">
        <f t="shared" si="2"/>
        <v>262401</v>
      </c>
      <c r="P53" s="109">
        <f t="shared" si="3"/>
        <v>139477</v>
      </c>
      <c r="Q53" s="109">
        <f t="shared" si="4"/>
        <v>9240</v>
      </c>
      <c r="R53" s="109">
        <f t="shared" si="5"/>
        <v>59776</v>
      </c>
      <c r="S53" s="110">
        <f t="shared" si="6"/>
        <v>470894</v>
      </c>
      <c r="V53" s="111">
        <v>206559</v>
      </c>
      <c r="W53" s="112">
        <v>283776</v>
      </c>
      <c r="X53" s="112">
        <v>8574</v>
      </c>
      <c r="Y53" s="112">
        <v>121496</v>
      </c>
      <c r="Z53" s="113">
        <v>620405</v>
      </c>
      <c r="AA53" s="133"/>
      <c r="AB53" s="111">
        <v>0</v>
      </c>
      <c r="AC53" s="112">
        <v>-146520</v>
      </c>
      <c r="AD53" s="112">
        <v>0</v>
      </c>
      <c r="AE53" s="112">
        <v>-62795</v>
      </c>
      <c r="AF53" s="113">
        <v>-209315</v>
      </c>
      <c r="AG53" s="133"/>
      <c r="AH53" s="111">
        <v>206559</v>
      </c>
      <c r="AI53" s="112">
        <v>137256</v>
      </c>
      <c r="AJ53" s="112">
        <v>8574</v>
      </c>
      <c r="AK53" s="112">
        <v>58701</v>
      </c>
      <c r="AL53" s="113">
        <v>411090</v>
      </c>
    </row>
    <row r="54" spans="1:38" ht="13.5">
      <c r="A54" s="40" t="s">
        <v>43</v>
      </c>
      <c r="C54" s="108">
        <v>549340</v>
      </c>
      <c r="D54" s="109">
        <v>955791</v>
      </c>
      <c r="E54" s="109">
        <v>151757</v>
      </c>
      <c r="F54" s="109">
        <v>409628</v>
      </c>
      <c r="G54" s="110">
        <f t="shared" si="0"/>
        <v>2066516</v>
      </c>
      <c r="I54" s="108">
        <v>0</v>
      </c>
      <c r="J54" s="109">
        <v>-352285</v>
      </c>
      <c r="K54" s="109">
        <v>0</v>
      </c>
      <c r="L54" s="109">
        <v>-150979</v>
      </c>
      <c r="M54" s="110">
        <f t="shared" si="1"/>
        <v>-503264</v>
      </c>
      <c r="O54" s="108">
        <f t="shared" si="2"/>
        <v>549340</v>
      </c>
      <c r="P54" s="109">
        <f t="shared" si="3"/>
        <v>603506</v>
      </c>
      <c r="Q54" s="109">
        <f t="shared" si="4"/>
        <v>151757</v>
      </c>
      <c r="R54" s="109">
        <f t="shared" si="5"/>
        <v>258649</v>
      </c>
      <c r="S54" s="110">
        <f t="shared" si="6"/>
        <v>1563252</v>
      </c>
      <c r="V54" s="111">
        <v>570965</v>
      </c>
      <c r="W54" s="112">
        <v>822435</v>
      </c>
      <c r="X54" s="112">
        <v>118602</v>
      </c>
      <c r="Y54" s="112">
        <v>352472</v>
      </c>
      <c r="Z54" s="113">
        <v>1864474</v>
      </c>
      <c r="AA54" s="133"/>
      <c r="AB54" s="111">
        <v>0</v>
      </c>
      <c r="AC54" s="112">
        <v>-220147</v>
      </c>
      <c r="AD54" s="112">
        <v>0</v>
      </c>
      <c r="AE54" s="112">
        <v>-94349</v>
      </c>
      <c r="AF54" s="113">
        <v>-314496</v>
      </c>
      <c r="AG54" s="133"/>
      <c r="AH54" s="111">
        <v>570965</v>
      </c>
      <c r="AI54" s="112">
        <v>602288</v>
      </c>
      <c r="AJ54" s="112">
        <v>118602</v>
      </c>
      <c r="AK54" s="112">
        <v>258123</v>
      </c>
      <c r="AL54" s="113">
        <v>1549978</v>
      </c>
    </row>
    <row r="55" spans="1:38" ht="13.5">
      <c r="A55" s="40" t="s">
        <v>44</v>
      </c>
      <c r="C55" s="108">
        <v>4754044</v>
      </c>
      <c r="D55" s="109">
        <v>5520603</v>
      </c>
      <c r="E55" s="109">
        <v>588963</v>
      </c>
      <c r="F55" s="109">
        <v>2365974</v>
      </c>
      <c r="G55" s="110">
        <f t="shared" si="0"/>
        <v>13229584</v>
      </c>
      <c r="I55" s="108">
        <v>0</v>
      </c>
      <c r="J55" s="109">
        <v>-3493941</v>
      </c>
      <c r="K55" s="109">
        <v>0</v>
      </c>
      <c r="L55" s="109">
        <v>-1497404</v>
      </c>
      <c r="M55" s="110">
        <f t="shared" si="1"/>
        <v>-4991345</v>
      </c>
      <c r="O55" s="108">
        <f t="shared" si="2"/>
        <v>4754044</v>
      </c>
      <c r="P55" s="109">
        <f t="shared" si="3"/>
        <v>2026662</v>
      </c>
      <c r="Q55" s="109">
        <f t="shared" si="4"/>
        <v>588963</v>
      </c>
      <c r="R55" s="109">
        <f t="shared" si="5"/>
        <v>868570</v>
      </c>
      <c r="S55" s="110">
        <f t="shared" si="6"/>
        <v>8238239</v>
      </c>
      <c r="V55" s="111">
        <v>4174940</v>
      </c>
      <c r="W55" s="112">
        <v>5241259</v>
      </c>
      <c r="X55" s="112">
        <v>802150</v>
      </c>
      <c r="Y55" s="112">
        <v>2246251</v>
      </c>
      <c r="Z55" s="113">
        <v>12464600</v>
      </c>
      <c r="AA55" s="133"/>
      <c r="AB55" s="111">
        <v>0</v>
      </c>
      <c r="AC55" s="112">
        <v>-3072780</v>
      </c>
      <c r="AD55" s="112">
        <v>0</v>
      </c>
      <c r="AE55" s="112">
        <v>-1316905</v>
      </c>
      <c r="AF55" s="113">
        <v>-4389685</v>
      </c>
      <c r="AG55" s="133"/>
      <c r="AH55" s="111">
        <v>4174940</v>
      </c>
      <c r="AI55" s="112">
        <v>2168479</v>
      </c>
      <c r="AJ55" s="112">
        <v>802150</v>
      </c>
      <c r="AK55" s="112">
        <v>929346</v>
      </c>
      <c r="AL55" s="113">
        <v>8074915</v>
      </c>
    </row>
    <row r="56" spans="1:38" ht="13.5">
      <c r="A56" s="40" t="s">
        <v>45</v>
      </c>
      <c r="C56" s="108">
        <v>3077677</v>
      </c>
      <c r="D56" s="109">
        <v>8280403</v>
      </c>
      <c r="E56" s="109">
        <v>1857684</v>
      </c>
      <c r="F56" s="109">
        <v>3548749</v>
      </c>
      <c r="G56" s="110">
        <f t="shared" si="0"/>
        <v>16764513</v>
      </c>
      <c r="I56" s="108">
        <v>0</v>
      </c>
      <c r="J56" s="109">
        <v>-3087640</v>
      </c>
      <c r="K56" s="109">
        <v>0</v>
      </c>
      <c r="L56" s="109">
        <v>-1323274</v>
      </c>
      <c r="M56" s="110">
        <f t="shared" si="1"/>
        <v>-4410914</v>
      </c>
      <c r="O56" s="108">
        <f t="shared" si="2"/>
        <v>3077677</v>
      </c>
      <c r="P56" s="109">
        <f t="shared" si="3"/>
        <v>5192763</v>
      </c>
      <c r="Q56" s="109">
        <f t="shared" si="4"/>
        <v>1857684</v>
      </c>
      <c r="R56" s="109">
        <f t="shared" si="5"/>
        <v>2225475</v>
      </c>
      <c r="S56" s="110">
        <f t="shared" si="6"/>
        <v>12353599</v>
      </c>
      <c r="V56" s="111">
        <v>3450055</v>
      </c>
      <c r="W56" s="112">
        <v>7607185</v>
      </c>
      <c r="X56" s="112">
        <v>1545768</v>
      </c>
      <c r="Y56" s="112">
        <v>3260230</v>
      </c>
      <c r="Z56" s="113">
        <v>15863238</v>
      </c>
      <c r="AA56" s="133"/>
      <c r="AB56" s="111">
        <v>0</v>
      </c>
      <c r="AC56" s="112">
        <v>-2265071</v>
      </c>
      <c r="AD56" s="112">
        <v>0</v>
      </c>
      <c r="AE56" s="112">
        <v>-970745</v>
      </c>
      <c r="AF56" s="113">
        <v>-3235816</v>
      </c>
      <c r="AG56" s="133"/>
      <c r="AH56" s="111">
        <v>3450055</v>
      </c>
      <c r="AI56" s="112">
        <v>5342114</v>
      </c>
      <c r="AJ56" s="112">
        <v>1545768</v>
      </c>
      <c r="AK56" s="112">
        <v>2289485</v>
      </c>
      <c r="AL56" s="113">
        <v>12627422</v>
      </c>
    </row>
    <row r="57" spans="1:38" ht="13.5">
      <c r="A57" s="40" t="s">
        <v>61</v>
      </c>
      <c r="C57" s="108">
        <v>4027904</v>
      </c>
      <c r="D57" s="109">
        <v>6099644</v>
      </c>
      <c r="E57" s="109">
        <v>1658813</v>
      </c>
      <c r="F57" s="109">
        <v>2614137</v>
      </c>
      <c r="G57" s="110">
        <f t="shared" si="0"/>
        <v>14400498</v>
      </c>
      <c r="I57" s="108">
        <v>0</v>
      </c>
      <c r="J57" s="109">
        <v>-3042</v>
      </c>
      <c r="K57" s="109">
        <v>0</v>
      </c>
      <c r="L57" s="109">
        <v>-1304</v>
      </c>
      <c r="M57" s="110">
        <f t="shared" si="1"/>
        <v>-4346</v>
      </c>
      <c r="O57" s="108">
        <f t="shared" si="2"/>
        <v>4027904</v>
      </c>
      <c r="P57" s="109">
        <f t="shared" si="3"/>
        <v>6096602</v>
      </c>
      <c r="Q57" s="109">
        <f t="shared" si="4"/>
        <v>1658813</v>
      </c>
      <c r="R57" s="109">
        <f t="shared" si="5"/>
        <v>2612833</v>
      </c>
      <c r="S57" s="110">
        <f t="shared" si="6"/>
        <v>14396152</v>
      </c>
      <c r="V57" s="111">
        <v>4032327</v>
      </c>
      <c r="W57" s="112">
        <v>6716026</v>
      </c>
      <c r="X57" s="112">
        <v>1324776</v>
      </c>
      <c r="Y57" s="112">
        <v>2878298</v>
      </c>
      <c r="Z57" s="113">
        <v>14951427</v>
      </c>
      <c r="AA57" s="133"/>
      <c r="AB57" s="111">
        <v>0</v>
      </c>
      <c r="AC57" s="112">
        <v>-736323</v>
      </c>
      <c r="AD57" s="112">
        <v>0</v>
      </c>
      <c r="AE57" s="112">
        <v>-315567</v>
      </c>
      <c r="AF57" s="113">
        <v>-1051890</v>
      </c>
      <c r="AG57" s="133"/>
      <c r="AH57" s="111">
        <v>4032327</v>
      </c>
      <c r="AI57" s="112">
        <v>5979703</v>
      </c>
      <c r="AJ57" s="112">
        <v>1324776</v>
      </c>
      <c r="AK57" s="112">
        <v>2562731</v>
      </c>
      <c r="AL57" s="113">
        <v>13899537</v>
      </c>
    </row>
    <row r="58" spans="1:38" ht="13.5">
      <c r="A58" s="40" t="s">
        <v>46</v>
      </c>
      <c r="C58" s="108">
        <v>1040891</v>
      </c>
      <c r="D58" s="109">
        <v>1524213</v>
      </c>
      <c r="E58" s="109">
        <v>35213</v>
      </c>
      <c r="F58" s="109">
        <v>653240</v>
      </c>
      <c r="G58" s="110">
        <f t="shared" si="0"/>
        <v>3253557</v>
      </c>
      <c r="I58" s="108">
        <v>0</v>
      </c>
      <c r="J58" s="109">
        <v>-119512</v>
      </c>
      <c r="K58" s="109">
        <v>0</v>
      </c>
      <c r="L58" s="109">
        <v>-51219</v>
      </c>
      <c r="M58" s="110">
        <f t="shared" si="1"/>
        <v>-170731</v>
      </c>
      <c r="O58" s="108">
        <f t="shared" si="2"/>
        <v>1040891</v>
      </c>
      <c r="P58" s="109">
        <f t="shared" si="3"/>
        <v>1404701</v>
      </c>
      <c r="Q58" s="109">
        <f t="shared" si="4"/>
        <v>35213</v>
      </c>
      <c r="R58" s="109">
        <f t="shared" si="5"/>
        <v>602021</v>
      </c>
      <c r="S58" s="110">
        <f t="shared" si="6"/>
        <v>3082826</v>
      </c>
      <c r="V58" s="111">
        <v>1259414</v>
      </c>
      <c r="W58" s="112">
        <v>1588103</v>
      </c>
      <c r="X58" s="112">
        <v>18933</v>
      </c>
      <c r="Y58" s="112">
        <v>679812</v>
      </c>
      <c r="Z58" s="113">
        <v>3546262</v>
      </c>
      <c r="AA58" s="133"/>
      <c r="AB58" s="111">
        <v>0</v>
      </c>
      <c r="AC58" s="112">
        <v>-246192</v>
      </c>
      <c r="AD58" s="112">
        <v>0</v>
      </c>
      <c r="AE58" s="112">
        <v>-105511</v>
      </c>
      <c r="AF58" s="113">
        <v>-351703</v>
      </c>
      <c r="AG58" s="133"/>
      <c r="AH58" s="111">
        <v>1259414</v>
      </c>
      <c r="AI58" s="112">
        <v>1341911</v>
      </c>
      <c r="AJ58" s="112">
        <v>18933</v>
      </c>
      <c r="AK58" s="112">
        <v>574301</v>
      </c>
      <c r="AL58" s="113">
        <v>3194559</v>
      </c>
    </row>
    <row r="59" spans="1:38" ht="13.5">
      <c r="A59" s="40" t="s">
        <v>47</v>
      </c>
      <c r="C59" s="108">
        <v>989451</v>
      </c>
      <c r="D59" s="109">
        <v>1277842</v>
      </c>
      <c r="E59" s="109">
        <v>179751</v>
      </c>
      <c r="F59" s="109">
        <v>547647</v>
      </c>
      <c r="G59" s="110">
        <f t="shared" si="0"/>
        <v>2994691</v>
      </c>
      <c r="I59" s="108">
        <v>0</v>
      </c>
      <c r="J59" s="109">
        <v>-356625</v>
      </c>
      <c r="K59" s="109">
        <v>0</v>
      </c>
      <c r="L59" s="109">
        <v>-152840</v>
      </c>
      <c r="M59" s="110">
        <f t="shared" si="1"/>
        <v>-509465</v>
      </c>
      <c r="O59" s="108">
        <f t="shared" si="2"/>
        <v>989451</v>
      </c>
      <c r="P59" s="109">
        <f t="shared" si="3"/>
        <v>921217</v>
      </c>
      <c r="Q59" s="109">
        <f t="shared" si="4"/>
        <v>179751</v>
      </c>
      <c r="R59" s="109">
        <f t="shared" si="5"/>
        <v>394807</v>
      </c>
      <c r="S59" s="110">
        <f t="shared" si="6"/>
        <v>2485226</v>
      </c>
      <c r="V59" s="111">
        <v>835390</v>
      </c>
      <c r="W59" s="112">
        <v>1155072</v>
      </c>
      <c r="X59" s="112">
        <v>222097</v>
      </c>
      <c r="Y59" s="112">
        <v>495030</v>
      </c>
      <c r="Z59" s="113">
        <v>2707589</v>
      </c>
      <c r="AA59" s="133"/>
      <c r="AB59" s="111">
        <v>0</v>
      </c>
      <c r="AC59" s="112">
        <v>-192792</v>
      </c>
      <c r="AD59" s="112">
        <v>0</v>
      </c>
      <c r="AE59" s="112">
        <v>-82624</v>
      </c>
      <c r="AF59" s="113">
        <v>-275416</v>
      </c>
      <c r="AG59" s="133"/>
      <c r="AH59" s="111">
        <v>835390</v>
      </c>
      <c r="AI59" s="112">
        <v>962280</v>
      </c>
      <c r="AJ59" s="112">
        <v>222097</v>
      </c>
      <c r="AK59" s="112">
        <v>412406</v>
      </c>
      <c r="AL59" s="113">
        <v>2432173</v>
      </c>
    </row>
    <row r="60" spans="1:38" ht="13.5">
      <c r="A60" s="40" t="s">
        <v>48</v>
      </c>
      <c r="C60" s="108">
        <v>460043</v>
      </c>
      <c r="D60" s="109">
        <v>477505</v>
      </c>
      <c r="E60" s="109">
        <v>16202</v>
      </c>
      <c r="F60" s="109">
        <v>203451</v>
      </c>
      <c r="G60" s="110">
        <f t="shared" si="0"/>
        <v>1157201</v>
      </c>
      <c r="I60" s="108">
        <v>0</v>
      </c>
      <c r="J60" s="109">
        <v>-97396</v>
      </c>
      <c r="K60" s="109">
        <v>0</v>
      </c>
      <c r="L60" s="109">
        <v>-41741</v>
      </c>
      <c r="M60" s="110">
        <f t="shared" si="1"/>
        <v>-139137</v>
      </c>
      <c r="O60" s="108">
        <f t="shared" si="2"/>
        <v>460043</v>
      </c>
      <c r="P60" s="109">
        <f t="shared" si="3"/>
        <v>380109</v>
      </c>
      <c r="Q60" s="109">
        <f t="shared" si="4"/>
        <v>16202</v>
      </c>
      <c r="R60" s="109">
        <f t="shared" si="5"/>
        <v>161710</v>
      </c>
      <c r="S60" s="110">
        <f t="shared" si="6"/>
        <v>1018064</v>
      </c>
      <c r="V60" s="111">
        <v>456339</v>
      </c>
      <c r="W60" s="112">
        <v>445337</v>
      </c>
      <c r="X60" s="112">
        <v>7433</v>
      </c>
      <c r="Y60" s="112">
        <v>190799</v>
      </c>
      <c r="Z60" s="113">
        <v>1099908</v>
      </c>
      <c r="AA60" s="133"/>
      <c r="AB60" s="111">
        <v>0</v>
      </c>
      <c r="AC60" s="112">
        <v>-114696</v>
      </c>
      <c r="AD60" s="112">
        <v>0</v>
      </c>
      <c r="AE60" s="112">
        <v>-49156</v>
      </c>
      <c r="AF60" s="113">
        <v>-163852</v>
      </c>
      <c r="AG60" s="133"/>
      <c r="AH60" s="111">
        <v>456339</v>
      </c>
      <c r="AI60" s="112">
        <v>330641</v>
      </c>
      <c r="AJ60" s="112">
        <v>7433</v>
      </c>
      <c r="AK60" s="112">
        <v>141643</v>
      </c>
      <c r="AL60" s="113">
        <v>936056</v>
      </c>
    </row>
    <row r="61" spans="1:38" ht="13.5">
      <c r="A61" s="40" t="s">
        <v>49</v>
      </c>
      <c r="C61" s="108">
        <v>5987541</v>
      </c>
      <c r="D61" s="109">
        <v>8864283</v>
      </c>
      <c r="E61" s="109">
        <v>2481589</v>
      </c>
      <c r="F61" s="109">
        <v>3511708</v>
      </c>
      <c r="G61" s="110">
        <f t="shared" si="0"/>
        <v>20845121</v>
      </c>
      <c r="I61" s="108">
        <v>0</v>
      </c>
      <c r="J61" s="109">
        <v>-1812653</v>
      </c>
      <c r="K61" s="109">
        <v>0</v>
      </c>
      <c r="L61" s="109">
        <v>-776851</v>
      </c>
      <c r="M61" s="110">
        <f t="shared" si="1"/>
        <v>-2589504</v>
      </c>
      <c r="O61" s="108">
        <f t="shared" si="2"/>
        <v>5987541</v>
      </c>
      <c r="P61" s="109">
        <f t="shared" si="3"/>
        <v>7051630</v>
      </c>
      <c r="Q61" s="109">
        <f t="shared" si="4"/>
        <v>2481589</v>
      </c>
      <c r="R61" s="109">
        <f t="shared" si="5"/>
        <v>2734857</v>
      </c>
      <c r="S61" s="110">
        <f t="shared" si="6"/>
        <v>18255617</v>
      </c>
      <c r="V61" s="111">
        <v>6356553</v>
      </c>
      <c r="W61" s="112">
        <v>7795769</v>
      </c>
      <c r="X61" s="112">
        <v>2428151</v>
      </c>
      <c r="Y61" s="112">
        <v>3265648</v>
      </c>
      <c r="Z61" s="113">
        <v>19846121</v>
      </c>
      <c r="AA61" s="133"/>
      <c r="AB61" s="111">
        <v>0</v>
      </c>
      <c r="AC61" s="112">
        <v>-1692045</v>
      </c>
      <c r="AD61" s="112">
        <v>0</v>
      </c>
      <c r="AE61" s="112">
        <v>-725162</v>
      </c>
      <c r="AF61" s="113">
        <v>-2417207</v>
      </c>
      <c r="AG61" s="133"/>
      <c r="AH61" s="111">
        <v>6356553</v>
      </c>
      <c r="AI61" s="112">
        <v>6103724</v>
      </c>
      <c r="AJ61" s="112">
        <v>2428151</v>
      </c>
      <c r="AK61" s="112">
        <v>2540486</v>
      </c>
      <c r="AL61" s="113">
        <v>17428914</v>
      </c>
    </row>
    <row r="62" spans="1:38" ht="13.5">
      <c r="A62" s="40" t="s">
        <v>50</v>
      </c>
      <c r="C62" s="108">
        <v>554107</v>
      </c>
      <c r="D62" s="109">
        <v>771414</v>
      </c>
      <c r="E62" s="109">
        <v>10582</v>
      </c>
      <c r="F62" s="109">
        <v>324331</v>
      </c>
      <c r="G62" s="110">
        <f t="shared" si="0"/>
        <v>1660434</v>
      </c>
      <c r="I62" s="108">
        <v>0</v>
      </c>
      <c r="J62" s="109">
        <v>-128595</v>
      </c>
      <c r="K62" s="109">
        <v>0</v>
      </c>
      <c r="L62" s="109">
        <v>-55112</v>
      </c>
      <c r="M62" s="110">
        <f t="shared" si="1"/>
        <v>-183707</v>
      </c>
      <c r="O62" s="108">
        <f t="shared" si="2"/>
        <v>554107</v>
      </c>
      <c r="P62" s="109">
        <f t="shared" si="3"/>
        <v>642819</v>
      </c>
      <c r="Q62" s="109">
        <f t="shared" si="4"/>
        <v>10582</v>
      </c>
      <c r="R62" s="109">
        <f t="shared" si="5"/>
        <v>269219</v>
      </c>
      <c r="S62" s="110">
        <f t="shared" si="6"/>
        <v>1476727</v>
      </c>
      <c r="V62" s="111">
        <v>549283</v>
      </c>
      <c r="W62" s="112">
        <v>631080</v>
      </c>
      <c r="X62" s="112">
        <v>48568</v>
      </c>
      <c r="Y62" s="112">
        <v>269759</v>
      </c>
      <c r="Z62" s="113">
        <v>1498690</v>
      </c>
      <c r="AA62" s="133"/>
      <c r="AB62" s="111">
        <v>0</v>
      </c>
      <c r="AC62" s="112">
        <v>0</v>
      </c>
      <c r="AD62" s="112">
        <v>0</v>
      </c>
      <c r="AE62" s="112">
        <v>0</v>
      </c>
      <c r="AF62" s="113">
        <v>0</v>
      </c>
      <c r="AG62" s="133"/>
      <c r="AH62" s="111">
        <v>549283</v>
      </c>
      <c r="AI62" s="112">
        <v>631080</v>
      </c>
      <c r="AJ62" s="112">
        <v>48568</v>
      </c>
      <c r="AK62" s="112">
        <v>269759</v>
      </c>
      <c r="AL62" s="113">
        <v>1498690</v>
      </c>
    </row>
    <row r="63" spans="1:38" ht="13.5">
      <c r="A63" s="40" t="s">
        <v>51</v>
      </c>
      <c r="C63" s="108">
        <v>5231458</v>
      </c>
      <c r="D63" s="109">
        <v>7867254</v>
      </c>
      <c r="E63" s="109">
        <v>3852995</v>
      </c>
      <c r="F63" s="109">
        <v>3360756</v>
      </c>
      <c r="G63" s="110">
        <f t="shared" si="0"/>
        <v>20312463</v>
      </c>
      <c r="I63" s="108">
        <v>0</v>
      </c>
      <c r="J63" s="109">
        <v>-2499974</v>
      </c>
      <c r="K63" s="109">
        <v>0</v>
      </c>
      <c r="L63" s="109">
        <v>-1071418</v>
      </c>
      <c r="M63" s="110">
        <f t="shared" si="1"/>
        <v>-3571392</v>
      </c>
      <c r="O63" s="108">
        <f t="shared" si="2"/>
        <v>5231458</v>
      </c>
      <c r="P63" s="109">
        <f t="shared" si="3"/>
        <v>5367280</v>
      </c>
      <c r="Q63" s="109">
        <f t="shared" si="4"/>
        <v>3852995</v>
      </c>
      <c r="R63" s="109">
        <f t="shared" si="5"/>
        <v>2289338</v>
      </c>
      <c r="S63" s="110">
        <f t="shared" si="6"/>
        <v>16741071</v>
      </c>
      <c r="V63" s="111">
        <v>5979102</v>
      </c>
      <c r="W63" s="112">
        <v>7489212</v>
      </c>
      <c r="X63" s="112">
        <v>3132900</v>
      </c>
      <c r="Y63" s="112">
        <v>3206294</v>
      </c>
      <c r="Z63" s="113">
        <v>19807508</v>
      </c>
      <c r="AA63" s="133"/>
      <c r="AB63" s="111">
        <v>0</v>
      </c>
      <c r="AC63" s="112">
        <v>-2249444</v>
      </c>
      <c r="AD63" s="112">
        <v>0</v>
      </c>
      <c r="AE63" s="112">
        <v>-964048</v>
      </c>
      <c r="AF63" s="113">
        <v>-3213492</v>
      </c>
      <c r="AG63" s="133"/>
      <c r="AH63" s="111">
        <v>5979102</v>
      </c>
      <c r="AI63" s="112">
        <v>5239768</v>
      </c>
      <c r="AJ63" s="112">
        <v>3132900</v>
      </c>
      <c r="AK63" s="112">
        <v>2242246</v>
      </c>
      <c r="AL63" s="113">
        <v>16594016</v>
      </c>
    </row>
    <row r="64" spans="1:38" ht="13.5">
      <c r="A64" s="40" t="s">
        <v>52</v>
      </c>
      <c r="C64" s="108">
        <v>1987368</v>
      </c>
      <c r="D64" s="109">
        <v>2367405</v>
      </c>
      <c r="E64" s="109">
        <v>304357</v>
      </c>
      <c r="F64" s="109">
        <v>998506</v>
      </c>
      <c r="G64" s="110">
        <f t="shared" si="0"/>
        <v>5657636</v>
      </c>
      <c r="I64" s="108">
        <v>0</v>
      </c>
      <c r="J64" s="109">
        <v>-618924</v>
      </c>
      <c r="K64" s="109">
        <v>0</v>
      </c>
      <c r="L64" s="109">
        <v>-265254</v>
      </c>
      <c r="M64" s="110">
        <f t="shared" si="1"/>
        <v>-884178</v>
      </c>
      <c r="O64" s="108">
        <f t="shared" si="2"/>
        <v>1987368</v>
      </c>
      <c r="P64" s="109">
        <f t="shared" si="3"/>
        <v>1748481</v>
      </c>
      <c r="Q64" s="109">
        <f t="shared" si="4"/>
        <v>304357</v>
      </c>
      <c r="R64" s="109">
        <f t="shared" si="5"/>
        <v>733252</v>
      </c>
      <c r="S64" s="110">
        <f t="shared" si="6"/>
        <v>4773458</v>
      </c>
      <c r="V64" s="111">
        <v>2182719</v>
      </c>
      <c r="W64" s="112">
        <v>2446854</v>
      </c>
      <c r="X64" s="112">
        <v>166053</v>
      </c>
      <c r="Y64" s="112">
        <v>1046122</v>
      </c>
      <c r="Z64" s="113">
        <v>5841748</v>
      </c>
      <c r="AA64" s="133"/>
      <c r="AB64" s="111">
        <v>0</v>
      </c>
      <c r="AC64" s="112">
        <v>-837080</v>
      </c>
      <c r="AD64" s="112">
        <v>0</v>
      </c>
      <c r="AE64" s="112">
        <v>-358749</v>
      </c>
      <c r="AF64" s="113">
        <v>-1195829</v>
      </c>
      <c r="AG64" s="133"/>
      <c r="AH64" s="111">
        <v>2182719</v>
      </c>
      <c r="AI64" s="112">
        <v>1609774</v>
      </c>
      <c r="AJ64" s="112">
        <v>166053</v>
      </c>
      <c r="AK64" s="112">
        <v>687373</v>
      </c>
      <c r="AL64" s="113">
        <v>4645919</v>
      </c>
    </row>
    <row r="65" spans="1:38" ht="13.5">
      <c r="A65" s="40" t="s">
        <v>53</v>
      </c>
      <c r="C65" s="108">
        <v>1831838</v>
      </c>
      <c r="D65" s="109">
        <v>2050329</v>
      </c>
      <c r="E65" s="109">
        <v>543142</v>
      </c>
      <c r="F65" s="109">
        <v>866065</v>
      </c>
      <c r="G65" s="110">
        <f t="shared" si="0"/>
        <v>5291374</v>
      </c>
      <c r="I65" s="108">
        <v>0</v>
      </c>
      <c r="J65" s="109">
        <v>-280239</v>
      </c>
      <c r="K65" s="109">
        <v>0</v>
      </c>
      <c r="L65" s="109">
        <v>-120103</v>
      </c>
      <c r="M65" s="110">
        <f t="shared" si="1"/>
        <v>-400342</v>
      </c>
      <c r="O65" s="108">
        <f t="shared" si="2"/>
        <v>1831838</v>
      </c>
      <c r="P65" s="109">
        <f t="shared" si="3"/>
        <v>1770090</v>
      </c>
      <c r="Q65" s="109">
        <f t="shared" si="4"/>
        <v>543142</v>
      </c>
      <c r="R65" s="109">
        <f t="shared" si="5"/>
        <v>745962</v>
      </c>
      <c r="S65" s="110">
        <f t="shared" si="6"/>
        <v>4891032</v>
      </c>
      <c r="V65" s="111">
        <v>1853876</v>
      </c>
      <c r="W65" s="112">
        <v>2024068</v>
      </c>
      <c r="X65" s="112">
        <v>704704</v>
      </c>
      <c r="Y65" s="112">
        <v>858337</v>
      </c>
      <c r="Z65" s="113">
        <v>5440985</v>
      </c>
      <c r="AA65" s="133"/>
      <c r="AB65" s="111">
        <v>0</v>
      </c>
      <c r="AC65" s="112">
        <v>-402566</v>
      </c>
      <c r="AD65" s="112">
        <v>0</v>
      </c>
      <c r="AE65" s="112">
        <v>-172529</v>
      </c>
      <c r="AF65" s="113">
        <v>-575095</v>
      </c>
      <c r="AG65" s="133"/>
      <c r="AH65" s="111">
        <v>1853876</v>
      </c>
      <c r="AI65" s="112">
        <v>1621502</v>
      </c>
      <c r="AJ65" s="112">
        <v>704704</v>
      </c>
      <c r="AK65" s="112">
        <v>685808</v>
      </c>
      <c r="AL65" s="113">
        <v>4865890</v>
      </c>
    </row>
    <row r="66" spans="1:38" ht="13.5">
      <c r="A66" s="40"/>
      <c r="C66" s="108"/>
      <c r="D66" s="109"/>
      <c r="E66" s="109"/>
      <c r="F66" s="109"/>
      <c r="G66" s="110"/>
      <c r="I66" s="108"/>
      <c r="J66" s="109"/>
      <c r="K66" s="109"/>
      <c r="L66" s="109"/>
      <c r="M66" s="110"/>
      <c r="O66" s="108"/>
      <c r="P66" s="109"/>
      <c r="Q66" s="109"/>
      <c r="R66" s="109"/>
      <c r="S66" s="110"/>
      <c r="V66" s="111"/>
      <c r="W66" s="112"/>
      <c r="X66" s="112"/>
      <c r="Y66" s="112"/>
      <c r="Z66" s="113"/>
      <c r="AA66" s="133"/>
      <c r="AB66" s="111"/>
      <c r="AC66" s="112"/>
      <c r="AD66" s="112"/>
      <c r="AE66" s="112"/>
      <c r="AF66" s="113"/>
      <c r="AG66" s="133"/>
      <c r="AH66" s="111"/>
      <c r="AI66" s="112"/>
      <c r="AJ66" s="112"/>
      <c r="AK66" s="112"/>
      <c r="AL66" s="113"/>
    </row>
    <row r="67" spans="1:38" ht="14.25" thickBot="1">
      <c r="A67" s="114" t="s">
        <v>57</v>
      </c>
      <c r="C67" s="115">
        <f>SUM(C8:C65)</f>
        <v>468279641</v>
      </c>
      <c r="D67" s="116">
        <f>SUM(D8:D65)</f>
        <v>829917947</v>
      </c>
      <c r="E67" s="116">
        <f>SUM(E8:E65)</f>
        <v>104500353</v>
      </c>
      <c r="F67" s="116">
        <f>SUM(F8:F65)</f>
        <v>320807454</v>
      </c>
      <c r="G67" s="117">
        <f>SUM(G8:G65)</f>
        <v>1723505395</v>
      </c>
      <c r="I67" s="115">
        <f>SUM(I8:I65)</f>
        <v>0</v>
      </c>
      <c r="J67" s="116">
        <f>SUM(J8:J65)</f>
        <v>-359005551</v>
      </c>
      <c r="K67" s="116">
        <f>SUM(K8:K65)</f>
        <v>0</v>
      </c>
      <c r="L67" s="116">
        <f>SUM(L8:L65)</f>
        <v>-153859521</v>
      </c>
      <c r="M67" s="117">
        <f>SUM(M8:M65)</f>
        <v>-512865072</v>
      </c>
      <c r="O67" s="115">
        <f>SUM(O8:O65)</f>
        <v>468279641</v>
      </c>
      <c r="P67" s="116">
        <f>SUM(P8:P65)</f>
        <v>470912396</v>
      </c>
      <c r="Q67" s="116">
        <f>SUM(Q8:Q65)</f>
        <v>104500353</v>
      </c>
      <c r="R67" s="116">
        <f>SUM(R8:R65)</f>
        <v>166947933</v>
      </c>
      <c r="S67" s="117">
        <f>SUM(S8:S65)</f>
        <v>1210640323</v>
      </c>
      <c r="V67" s="118">
        <v>535965991</v>
      </c>
      <c r="W67" s="119">
        <v>752216705</v>
      </c>
      <c r="X67" s="119">
        <v>88300492</v>
      </c>
      <c r="Y67" s="119">
        <v>309292676</v>
      </c>
      <c r="Z67" s="120">
        <v>1685775864</v>
      </c>
      <c r="AA67" s="133"/>
      <c r="AB67" s="118">
        <v>0</v>
      </c>
      <c r="AC67" s="119">
        <v>-300043326</v>
      </c>
      <c r="AD67" s="119">
        <v>0</v>
      </c>
      <c r="AE67" s="119">
        <v>-128589996</v>
      </c>
      <c r="AF67" s="120">
        <v>-428633322</v>
      </c>
      <c r="AG67" s="133"/>
      <c r="AH67" s="118">
        <v>535965991</v>
      </c>
      <c r="AI67" s="119">
        <v>452173379</v>
      </c>
      <c r="AJ67" s="119">
        <v>88300492</v>
      </c>
      <c r="AK67" s="119">
        <v>180702680</v>
      </c>
      <c r="AL67" s="120">
        <v>1257142542</v>
      </c>
    </row>
    <row r="68" spans="3:7" ht="13.5">
      <c r="C68" s="134"/>
      <c r="D68" s="134"/>
      <c r="E68" s="134"/>
      <c r="F68" s="134"/>
      <c r="G68" s="121"/>
    </row>
    <row r="69" spans="1:7" ht="13.5">
      <c r="A69" s="135" t="s">
        <v>97</v>
      </c>
      <c r="C69" s="135"/>
      <c r="D69" s="136"/>
      <c r="E69" s="136"/>
      <c r="G69" s="134"/>
    </row>
    <row r="70" spans="1:5" ht="13.5">
      <c r="A70" s="136"/>
      <c r="B70" s="136"/>
      <c r="C70" s="136"/>
      <c r="D70" s="136"/>
      <c r="E70" s="136"/>
    </row>
    <row r="71" spans="1:11" ht="13.5">
      <c r="A71" s="124" t="s">
        <v>65</v>
      </c>
      <c r="C71" s="124" t="s">
        <v>66</v>
      </c>
      <c r="D71" s="136" t="s">
        <v>256</v>
      </c>
      <c r="J71" s="72"/>
      <c r="K71" s="72"/>
    </row>
    <row r="72" spans="1:11" ht="13.5">
      <c r="A72" s="124" t="s">
        <v>67</v>
      </c>
      <c r="C72" s="124" t="s">
        <v>66</v>
      </c>
      <c r="D72" s="136" t="s">
        <v>257</v>
      </c>
      <c r="J72" s="72"/>
      <c r="K72" s="72"/>
    </row>
    <row r="73" spans="1:11" ht="13.5">
      <c r="A73" s="124" t="s">
        <v>82</v>
      </c>
      <c r="C73" s="124" t="s">
        <v>95</v>
      </c>
      <c r="D73" s="126" t="s">
        <v>258</v>
      </c>
      <c r="J73" s="72"/>
      <c r="K73" s="72"/>
    </row>
    <row r="74" spans="1:11" ht="13.5">
      <c r="A74" s="124" t="s">
        <v>84</v>
      </c>
      <c r="C74" s="124" t="s">
        <v>66</v>
      </c>
      <c r="D74" s="126" t="s">
        <v>259</v>
      </c>
      <c r="J74" s="72"/>
      <c r="K74" s="72"/>
    </row>
    <row r="75" spans="1:11" ht="13.5">
      <c r="A75" s="124" t="s">
        <v>68</v>
      </c>
      <c r="C75" s="124" t="s">
        <v>69</v>
      </c>
      <c r="D75" s="136" t="s">
        <v>260</v>
      </c>
      <c r="J75" s="72"/>
      <c r="K75" s="72"/>
    </row>
    <row r="76" spans="1:11" ht="13.5">
      <c r="A76" s="124" t="s">
        <v>70</v>
      </c>
      <c r="C76" s="124" t="s">
        <v>66</v>
      </c>
      <c r="D76" s="136" t="s">
        <v>261</v>
      </c>
      <c r="J76" s="72"/>
      <c r="K76" s="72"/>
    </row>
    <row r="77" spans="1:11" ht="13.5">
      <c r="A77" s="124" t="s">
        <v>85</v>
      </c>
      <c r="C77" s="124" t="s">
        <v>69</v>
      </c>
      <c r="D77" s="126" t="s">
        <v>262</v>
      </c>
      <c r="J77" s="72"/>
      <c r="K77" s="72"/>
    </row>
    <row r="78" spans="1:11" ht="13.5">
      <c r="A78" s="124" t="s">
        <v>75</v>
      </c>
      <c r="C78" s="124" t="s">
        <v>66</v>
      </c>
      <c r="D78" s="136" t="s">
        <v>263</v>
      </c>
      <c r="J78" s="72"/>
      <c r="K78" s="72"/>
    </row>
    <row r="79" spans="1:11" ht="13.5">
      <c r="A79" s="124">
        <v>138</v>
      </c>
      <c r="C79" s="124" t="s">
        <v>77</v>
      </c>
      <c r="D79" s="136" t="s">
        <v>264</v>
      </c>
      <c r="J79" s="72"/>
      <c r="K79" s="72"/>
    </row>
    <row r="80" spans="1:11" ht="13.5">
      <c r="A80" s="124">
        <v>143</v>
      </c>
      <c r="C80" s="124" t="s">
        <v>66</v>
      </c>
      <c r="D80" s="125" t="s">
        <v>265</v>
      </c>
      <c r="J80" s="72"/>
      <c r="K80" s="72"/>
    </row>
    <row r="81" spans="1:11" ht="13.5">
      <c r="A81" s="124">
        <v>144</v>
      </c>
      <c r="C81" s="124" t="s">
        <v>66</v>
      </c>
      <c r="D81" s="125" t="s">
        <v>266</v>
      </c>
      <c r="J81" s="72"/>
      <c r="K81" s="72"/>
    </row>
    <row r="82" spans="1:11" ht="13.5">
      <c r="A82" s="124">
        <v>145</v>
      </c>
      <c r="C82" s="124" t="s">
        <v>77</v>
      </c>
      <c r="D82" s="125" t="s">
        <v>267</v>
      </c>
      <c r="J82" s="72"/>
      <c r="K82" s="72"/>
    </row>
    <row r="83" spans="1:11" ht="13.5">
      <c r="A83" s="124">
        <v>147</v>
      </c>
      <c r="C83" s="124" t="s">
        <v>66</v>
      </c>
      <c r="D83" s="125" t="s">
        <v>268</v>
      </c>
      <c r="J83" s="72"/>
      <c r="K83" s="72"/>
    </row>
    <row r="84" spans="1:11" ht="13.5">
      <c r="A84" s="124">
        <v>148</v>
      </c>
      <c r="C84" s="124" t="s">
        <v>66</v>
      </c>
      <c r="D84" s="125" t="s">
        <v>269</v>
      </c>
      <c r="J84" s="72"/>
      <c r="K84" s="72"/>
    </row>
    <row r="85" spans="1:11" ht="13.5">
      <c r="A85" s="124">
        <v>164</v>
      </c>
      <c r="C85" s="124" t="s">
        <v>77</v>
      </c>
      <c r="D85" s="126" t="s">
        <v>270</v>
      </c>
      <c r="J85" s="72"/>
      <c r="K85" s="72"/>
    </row>
    <row r="86" spans="1:11" ht="13.5">
      <c r="A86" s="124" t="s">
        <v>78</v>
      </c>
      <c r="C86" s="124" t="s">
        <v>66</v>
      </c>
      <c r="D86" s="136" t="s">
        <v>79</v>
      </c>
      <c r="J86" s="72"/>
      <c r="K86" s="72"/>
    </row>
    <row r="87" spans="1:11" ht="13.5">
      <c r="A87" s="124">
        <v>198</v>
      </c>
      <c r="C87" s="124" t="s">
        <v>69</v>
      </c>
      <c r="D87" s="126" t="s">
        <v>271</v>
      </c>
      <c r="J87" s="72"/>
      <c r="K87" s="72"/>
    </row>
    <row r="88" spans="1:11" ht="13.5">
      <c r="A88" s="124" t="s">
        <v>237</v>
      </c>
      <c r="C88" s="124" t="s">
        <v>95</v>
      </c>
      <c r="D88" s="136" t="s">
        <v>272</v>
      </c>
      <c r="J88" s="72"/>
      <c r="K88" s="72"/>
    </row>
    <row r="89" spans="1:11" ht="13.5">
      <c r="A89" s="124">
        <v>536</v>
      </c>
      <c r="C89" s="124" t="s">
        <v>66</v>
      </c>
      <c r="D89" s="125" t="s">
        <v>273</v>
      </c>
      <c r="J89" s="72"/>
      <c r="K89" s="72"/>
    </row>
    <row r="90" spans="1:11" ht="13.5">
      <c r="A90" s="124">
        <v>544</v>
      </c>
      <c r="C90" s="124" t="s">
        <v>66</v>
      </c>
      <c r="D90" s="125" t="s">
        <v>274</v>
      </c>
      <c r="J90" s="72"/>
      <c r="K90" s="72"/>
    </row>
    <row r="91" spans="1:11" ht="13.5">
      <c r="A91" s="124">
        <v>556</v>
      </c>
      <c r="C91" s="124" t="s">
        <v>66</v>
      </c>
      <c r="D91" s="125" t="s">
        <v>275</v>
      </c>
      <c r="J91" s="72"/>
      <c r="K91" s="72"/>
    </row>
    <row r="92" spans="1:11" ht="13.5">
      <c r="A92" s="124">
        <v>557</v>
      </c>
      <c r="C92" s="124" t="s">
        <v>77</v>
      </c>
      <c r="D92" s="125" t="s">
        <v>276</v>
      </c>
      <c r="J92" s="72"/>
      <c r="K92" s="72"/>
    </row>
    <row r="93" spans="1:11" ht="13.5">
      <c r="A93" s="124">
        <v>558</v>
      </c>
      <c r="C93" s="124" t="s">
        <v>69</v>
      </c>
      <c r="D93" s="125" t="s">
        <v>277</v>
      </c>
      <c r="J93" s="72"/>
      <c r="K93" s="72"/>
    </row>
    <row r="94" spans="1:11" ht="13.5">
      <c r="A94" s="124">
        <v>575</v>
      </c>
      <c r="C94" s="124" t="s">
        <v>66</v>
      </c>
      <c r="D94" s="125" t="s">
        <v>278</v>
      </c>
      <c r="J94" s="72"/>
      <c r="K94" s="72"/>
    </row>
    <row r="95" spans="1:11" ht="13.5">
      <c r="A95" s="124" t="s">
        <v>91</v>
      </c>
      <c r="C95" s="124" t="s">
        <v>69</v>
      </c>
      <c r="D95" s="126" t="s">
        <v>279</v>
      </c>
      <c r="J95" s="72"/>
      <c r="K95" s="72"/>
    </row>
    <row r="96" spans="1:11" ht="13.5">
      <c r="A96" s="137" t="s">
        <v>165</v>
      </c>
      <c r="C96" s="124" t="s">
        <v>66</v>
      </c>
      <c r="D96" s="136" t="s">
        <v>201</v>
      </c>
      <c r="J96" s="72"/>
      <c r="K96" s="72"/>
    </row>
    <row r="97" spans="1:11" ht="13.5">
      <c r="A97" s="137" t="s">
        <v>166</v>
      </c>
      <c r="C97" s="124" t="s">
        <v>66</v>
      </c>
      <c r="D97" s="136" t="s">
        <v>219</v>
      </c>
      <c r="J97" s="72"/>
      <c r="K97" s="72"/>
    </row>
    <row r="98" spans="10:11" ht="13.5">
      <c r="J98" s="72"/>
      <c r="K98" s="72"/>
    </row>
    <row r="99" spans="1:11" ht="13.5">
      <c r="A99" s="124" t="s">
        <v>92</v>
      </c>
      <c r="C99" s="124" t="s">
        <v>69</v>
      </c>
      <c r="D99" s="126" t="s">
        <v>280</v>
      </c>
      <c r="J99" s="72"/>
      <c r="K99" s="72"/>
    </row>
    <row r="100" spans="4:11" ht="13.5">
      <c r="D100" s="77" t="s">
        <v>103</v>
      </c>
      <c r="J100" s="72"/>
      <c r="K100" s="72"/>
    </row>
    <row r="101" spans="1:11" ht="13.5">
      <c r="A101" s="138" t="s">
        <v>102</v>
      </c>
      <c r="D101" s="124"/>
      <c r="E101" s="125"/>
      <c r="J101" s="72"/>
      <c r="K101" s="72"/>
    </row>
    <row r="102" spans="1:11" s="31" customFormat="1" ht="13.5">
      <c r="A102" s="124" t="s">
        <v>81</v>
      </c>
      <c r="B102" s="77"/>
      <c r="C102" s="124" t="s">
        <v>72</v>
      </c>
      <c r="D102" s="126" t="s">
        <v>281</v>
      </c>
      <c r="F102" s="128"/>
      <c r="G102" s="128"/>
      <c r="J102" s="75"/>
      <c r="K102" s="75"/>
    </row>
    <row r="103" spans="1:11" ht="13.5">
      <c r="A103" s="124" t="s">
        <v>71</v>
      </c>
      <c r="C103" s="124" t="s">
        <v>72</v>
      </c>
      <c r="D103" s="136" t="s">
        <v>282</v>
      </c>
      <c r="J103" s="72"/>
      <c r="K103" s="72"/>
    </row>
    <row r="104" spans="1:11" ht="13.5">
      <c r="A104" s="124" t="s">
        <v>73</v>
      </c>
      <c r="C104" s="124" t="s">
        <v>74</v>
      </c>
      <c r="D104" s="136" t="s">
        <v>283</v>
      </c>
      <c r="J104" s="72"/>
      <c r="K104" s="72"/>
    </row>
    <row r="105" spans="1:11" ht="13.5">
      <c r="A105" s="124" t="s">
        <v>86</v>
      </c>
      <c r="C105" s="124" t="s">
        <v>87</v>
      </c>
      <c r="D105" s="126" t="s">
        <v>284</v>
      </c>
      <c r="J105" s="72"/>
      <c r="K105" s="72"/>
    </row>
    <row r="106" spans="1:11" ht="13.5">
      <c r="A106" s="124" t="s">
        <v>88</v>
      </c>
      <c r="C106" s="124" t="s">
        <v>72</v>
      </c>
      <c r="D106" s="126" t="s">
        <v>285</v>
      </c>
      <c r="J106" s="72"/>
      <c r="K106" s="72"/>
    </row>
    <row r="107" spans="1:11" ht="13.5">
      <c r="A107" s="124" t="s">
        <v>76</v>
      </c>
      <c r="C107" s="124" t="s">
        <v>74</v>
      </c>
      <c r="D107" s="136" t="s">
        <v>286</v>
      </c>
      <c r="J107" s="72"/>
      <c r="K107" s="72"/>
    </row>
    <row r="108" spans="1:11" ht="13.5">
      <c r="A108" s="123">
        <v>166</v>
      </c>
      <c r="B108" s="128"/>
      <c r="C108" s="123" t="s">
        <v>83</v>
      </c>
      <c r="D108" s="139" t="s">
        <v>287</v>
      </c>
      <c r="J108" s="72"/>
      <c r="K108" s="72"/>
    </row>
    <row r="109" spans="1:11" ht="13.5">
      <c r="A109" s="124" t="s">
        <v>89</v>
      </c>
      <c r="C109" s="124" t="s">
        <v>72</v>
      </c>
      <c r="D109" s="126" t="s">
        <v>288</v>
      </c>
      <c r="J109" s="72"/>
      <c r="K109" s="72"/>
    </row>
    <row r="110" spans="1:11" ht="13.5">
      <c r="A110" s="124">
        <v>358</v>
      </c>
      <c r="C110" s="124" t="s">
        <v>72</v>
      </c>
      <c r="D110" s="126" t="s">
        <v>289</v>
      </c>
      <c r="J110" s="72"/>
      <c r="K110" s="72"/>
    </row>
    <row r="111" spans="1:11" ht="13.5">
      <c r="A111" s="124">
        <v>359</v>
      </c>
      <c r="C111" s="124" t="s">
        <v>80</v>
      </c>
      <c r="D111" s="136" t="s">
        <v>290</v>
      </c>
      <c r="J111" s="72"/>
      <c r="K111" s="72"/>
    </row>
    <row r="112" spans="1:11" ht="13.5">
      <c r="A112" s="124"/>
      <c r="C112" s="124"/>
      <c r="D112" s="136"/>
      <c r="J112" s="72"/>
      <c r="K112" s="72"/>
    </row>
    <row r="113" spans="1:11" ht="13.5">
      <c r="A113" s="124" t="s">
        <v>93</v>
      </c>
      <c r="C113" s="124" t="s">
        <v>87</v>
      </c>
      <c r="D113" s="126" t="s">
        <v>291</v>
      </c>
      <c r="J113" s="72"/>
      <c r="K113" s="72"/>
    </row>
    <row r="114" spans="1:11" ht="13.5">
      <c r="A114" s="136"/>
      <c r="C114" s="140"/>
      <c r="D114" s="140"/>
      <c r="E114" s="125"/>
      <c r="J114" s="72"/>
      <c r="K114" s="72"/>
    </row>
    <row r="115" spans="10:11" ht="13.5">
      <c r="J115" s="72"/>
      <c r="K115" s="72"/>
    </row>
    <row r="116" spans="10:11" ht="13.5">
      <c r="J116" s="72"/>
      <c r="K116" s="72"/>
    </row>
    <row r="117" spans="1:19" s="37" customFormat="1" ht="13.5">
      <c r="A117" s="141" t="s">
        <v>225</v>
      </c>
      <c r="B117" s="142"/>
      <c r="C117" s="143">
        <v>535965991</v>
      </c>
      <c r="D117" s="143">
        <v>752216705</v>
      </c>
      <c r="E117" s="143">
        <v>88300492</v>
      </c>
      <c r="F117" s="143">
        <v>309292676</v>
      </c>
      <c r="G117" s="143">
        <v>1685775864</v>
      </c>
      <c r="I117" s="143">
        <v>0</v>
      </c>
      <c r="J117" s="143">
        <v>-300043326</v>
      </c>
      <c r="K117" s="143">
        <v>0</v>
      </c>
      <c r="L117" s="143">
        <v>-128589996</v>
      </c>
      <c r="M117" s="143">
        <v>-428633322</v>
      </c>
      <c r="O117" s="143">
        <v>535965991</v>
      </c>
      <c r="P117" s="143">
        <v>452173379</v>
      </c>
      <c r="Q117" s="143">
        <v>88300492</v>
      </c>
      <c r="R117" s="143">
        <v>180702680</v>
      </c>
      <c r="S117" s="143">
        <v>1257142542</v>
      </c>
    </row>
    <row r="118" spans="10:11" ht="13.5">
      <c r="J118" s="72"/>
      <c r="K118" s="72"/>
    </row>
    <row r="119" spans="1:19" ht="13.5">
      <c r="A119" s="131" t="s">
        <v>226</v>
      </c>
      <c r="C119" s="132">
        <f>C67-C117</f>
        <v>-67686350</v>
      </c>
      <c r="D119" s="132">
        <f>D67-D117</f>
        <v>77701242</v>
      </c>
      <c r="E119" s="132">
        <f>E67-E117</f>
        <v>16199861</v>
      </c>
      <c r="F119" s="132">
        <f>F67-F117</f>
        <v>11514778</v>
      </c>
      <c r="G119" s="132">
        <f>G67-G117</f>
        <v>37729531</v>
      </c>
      <c r="H119" s="132"/>
      <c r="I119" s="132">
        <f>I67-I117</f>
        <v>0</v>
      </c>
      <c r="J119" s="132">
        <f>J67-J117</f>
        <v>-58962225</v>
      </c>
      <c r="K119" s="132">
        <f>K67-K117</f>
        <v>0</v>
      </c>
      <c r="L119" s="132">
        <f>L67-L117</f>
        <v>-25269525</v>
      </c>
      <c r="M119" s="132">
        <f>M67-M117</f>
        <v>-84231750</v>
      </c>
      <c r="N119" s="132"/>
      <c r="O119" s="132">
        <f>O67-O117</f>
        <v>-67686350</v>
      </c>
      <c r="P119" s="132">
        <f>P67-P117</f>
        <v>18739017</v>
      </c>
      <c r="Q119" s="132">
        <f>Q67-Q117</f>
        <v>16199861</v>
      </c>
      <c r="R119" s="132">
        <f>R67-R117</f>
        <v>-13754747</v>
      </c>
      <c r="S119" s="132">
        <f>S67-S117</f>
        <v>-46502219</v>
      </c>
    </row>
    <row r="120" spans="10:11" ht="13.5">
      <c r="J120" s="72"/>
      <c r="K120" s="72"/>
    </row>
    <row r="121" spans="10:11" ht="13.5">
      <c r="J121" s="72"/>
      <c r="K121" s="72"/>
    </row>
    <row r="122" spans="10:11" ht="13.5">
      <c r="J122" s="72"/>
      <c r="K122" s="72"/>
    </row>
    <row r="123" spans="10:11" ht="13.5">
      <c r="J123" s="72"/>
      <c r="K123" s="72"/>
    </row>
    <row r="124" spans="10:11" ht="13.5">
      <c r="J124" s="72"/>
      <c r="K124" s="72"/>
    </row>
    <row r="125" spans="10:11" ht="13.5">
      <c r="J125" s="72"/>
      <c r="K125" s="72"/>
    </row>
    <row r="126" spans="10:11" ht="13.5">
      <c r="J126" s="72"/>
      <c r="K126" s="72"/>
    </row>
    <row r="127" spans="10:11" ht="13.5">
      <c r="J127" s="72"/>
      <c r="K127" s="72"/>
    </row>
    <row r="128" spans="10:11" ht="13.5">
      <c r="J128" s="72"/>
      <c r="K128" s="72"/>
    </row>
    <row r="129" spans="10:11" ht="13.5">
      <c r="J129" s="72"/>
      <c r="K129" s="72"/>
    </row>
    <row r="130" spans="10:11" ht="13.5">
      <c r="J130" s="72"/>
      <c r="K130" s="72"/>
    </row>
    <row r="131" spans="10:11" ht="13.5">
      <c r="J131" s="72"/>
      <c r="K131" s="72"/>
    </row>
    <row r="132" spans="10:11" ht="13.5">
      <c r="J132" s="72"/>
      <c r="K132" s="72"/>
    </row>
  </sheetData>
  <sheetProtection/>
  <mergeCells count="15">
    <mergeCell ref="V3:Z3"/>
    <mergeCell ref="AB3:AF3"/>
    <mergeCell ref="AH3:AL3"/>
    <mergeCell ref="V4:Z4"/>
    <mergeCell ref="AB4:AF4"/>
    <mergeCell ref="AH4:AL4"/>
    <mergeCell ref="V5:Z5"/>
    <mergeCell ref="AB5:AF5"/>
    <mergeCell ref="AH5:AL5"/>
    <mergeCell ref="C4:G4"/>
    <mergeCell ref="C5:G5"/>
    <mergeCell ref="I4:M4"/>
    <mergeCell ref="I5:M5"/>
    <mergeCell ref="O4:S4"/>
    <mergeCell ref="O5:S5"/>
  </mergeCells>
  <printOptions horizontalCentered="1"/>
  <pageMargins left="0" right="0" top="0.5" bottom="0.25" header="0.25" footer="0"/>
  <pageSetup horizontalDpi="600" verticalDpi="600" orientation="landscape" scale="55" r:id="rId1"/>
  <headerFooter alignWithMargins="0">
    <oddHeader>&amp;RPage &amp;P of &amp;N</oddHeader>
    <oddFooter>&amp;L&amp;Z&amp;F&amp;A&amp;R&amp;D  &amp;T</oddFooter>
  </headerFooter>
  <rowBreaks count="1" manualBreakCount="1">
    <brk id="68" max="255" man="1"/>
  </rowBreaks>
  <ignoredErrors>
    <ignoredError sqref="A113 A98:A111 A89:A95 A71:A87 A96:A9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PageLayoutView="0" workbookViewId="0" topLeftCell="A1">
      <pane xSplit="2" ySplit="7" topLeftCell="C8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19.421875" style="77" customWidth="1"/>
    <col min="2" max="2" width="2.8515625" style="77" customWidth="1"/>
    <col min="3" max="3" width="13.00390625" style="77" customWidth="1"/>
    <col min="4" max="4" width="12.28125" style="77" customWidth="1"/>
    <col min="5" max="5" width="12.00390625" style="77" customWidth="1"/>
    <col min="6" max="6" width="13.57421875" style="77" customWidth="1"/>
    <col min="7" max="7" width="14.28125" style="77" customWidth="1"/>
    <col min="8" max="8" width="2.140625" style="6" customWidth="1"/>
    <col min="9" max="9" width="17.00390625" style="6" bestFit="1" customWidth="1"/>
    <col min="10" max="10" width="10.00390625" style="6" customWidth="1"/>
    <col min="11" max="11" width="10.57421875" style="6" customWidth="1"/>
    <col min="12" max="12" width="13.00390625" style="6" customWidth="1"/>
    <col min="13" max="13" width="13.7109375" style="6" customWidth="1"/>
    <col min="14" max="14" width="3.00390625" style="6" customWidth="1"/>
    <col min="15" max="15" width="12.421875" style="6" bestFit="1" customWidth="1"/>
    <col min="16" max="16" width="13.140625" style="6" bestFit="1" customWidth="1"/>
    <col min="17" max="17" width="11.421875" style="6" bestFit="1" customWidth="1"/>
    <col min="18" max="18" width="12.421875" style="6" bestFit="1" customWidth="1"/>
    <col min="19" max="19" width="14.00390625" style="6" bestFit="1" customWidth="1"/>
    <col min="20" max="21" width="9.140625" style="6" customWidth="1"/>
    <col min="22" max="22" width="12.421875" style="6" bestFit="1" customWidth="1"/>
    <col min="23" max="23" width="6.7109375" style="6" bestFit="1" customWidth="1"/>
    <col min="24" max="24" width="8.140625" style="6" bestFit="1" customWidth="1"/>
    <col min="25" max="25" width="11.421875" style="6" bestFit="1" customWidth="1"/>
    <col min="26" max="26" width="12.421875" style="6" bestFit="1" customWidth="1"/>
    <col min="27" max="27" width="2.8515625" style="77" customWidth="1"/>
    <col min="28" max="28" width="12.00390625" style="6" bestFit="1" customWidth="1"/>
    <col min="29" max="29" width="6.7109375" style="6" bestFit="1" customWidth="1"/>
    <col min="30" max="30" width="8.140625" style="6" bestFit="1" customWidth="1"/>
    <col min="31" max="31" width="11.00390625" style="6" bestFit="1" customWidth="1"/>
    <col min="32" max="32" width="12.00390625" style="6" bestFit="1" customWidth="1"/>
    <col min="33" max="33" width="2.8515625" style="77" customWidth="1"/>
    <col min="34" max="34" width="12.421875" style="6" bestFit="1" customWidth="1"/>
    <col min="35" max="35" width="6.7109375" style="6" bestFit="1" customWidth="1"/>
    <col min="36" max="36" width="8.140625" style="6" bestFit="1" customWidth="1"/>
    <col min="37" max="37" width="11.421875" style="6" bestFit="1" customWidth="1"/>
    <col min="38" max="38" width="12.421875" style="6" bestFit="1" customWidth="1"/>
    <col min="39" max="16384" width="9.140625" style="6" customWidth="1"/>
  </cols>
  <sheetData>
    <row r="1" ht="16.5">
      <c r="A1" s="76" t="s">
        <v>229</v>
      </c>
    </row>
    <row r="2" spans="1:33" ht="13.5">
      <c r="A2" s="37"/>
      <c r="B2" s="37"/>
      <c r="C2" s="37"/>
      <c r="D2" s="37"/>
      <c r="E2" s="37"/>
      <c r="AA2" s="37"/>
      <c r="AG2" s="37"/>
    </row>
    <row r="3" spans="1:38" ht="14.25" thickBot="1">
      <c r="A3" s="37"/>
      <c r="B3" s="37"/>
      <c r="C3" s="37"/>
      <c r="D3" s="37"/>
      <c r="E3" s="37"/>
      <c r="V3" s="78" t="s">
        <v>224</v>
      </c>
      <c r="W3" s="78"/>
      <c r="X3" s="78"/>
      <c r="Y3" s="78"/>
      <c r="Z3" s="78"/>
      <c r="AA3" s="37"/>
      <c r="AB3" s="78" t="s">
        <v>224</v>
      </c>
      <c r="AC3" s="78"/>
      <c r="AD3" s="78"/>
      <c r="AE3" s="78"/>
      <c r="AF3" s="78"/>
      <c r="AG3" s="37"/>
      <c r="AH3" s="78" t="s">
        <v>224</v>
      </c>
      <c r="AI3" s="78"/>
      <c r="AJ3" s="78"/>
      <c r="AK3" s="78"/>
      <c r="AL3" s="78"/>
    </row>
    <row r="4" spans="1:38" ht="13.5">
      <c r="A4" s="79"/>
      <c r="C4" s="80" t="s">
        <v>221</v>
      </c>
      <c r="D4" s="81"/>
      <c r="E4" s="81"/>
      <c r="F4" s="81"/>
      <c r="G4" s="82"/>
      <c r="I4" s="80" t="s">
        <v>221</v>
      </c>
      <c r="J4" s="81"/>
      <c r="K4" s="81"/>
      <c r="L4" s="81"/>
      <c r="M4" s="82"/>
      <c r="O4" s="80" t="s">
        <v>221</v>
      </c>
      <c r="P4" s="81"/>
      <c r="Q4" s="81"/>
      <c r="R4" s="81"/>
      <c r="S4" s="82"/>
      <c r="V4" s="83" t="s">
        <v>112</v>
      </c>
      <c r="W4" s="84"/>
      <c r="X4" s="84"/>
      <c r="Y4" s="84"/>
      <c r="Z4" s="85"/>
      <c r="AB4" s="83" t="s">
        <v>112</v>
      </c>
      <c r="AC4" s="84"/>
      <c r="AD4" s="84"/>
      <c r="AE4" s="84"/>
      <c r="AF4" s="85"/>
      <c r="AH4" s="83" t="s">
        <v>112</v>
      </c>
      <c r="AI4" s="84"/>
      <c r="AJ4" s="84"/>
      <c r="AK4" s="84"/>
      <c r="AL4" s="85"/>
    </row>
    <row r="5" spans="1:38" ht="13.5">
      <c r="A5" s="86"/>
      <c r="C5" s="87" t="s">
        <v>247</v>
      </c>
      <c r="D5" s="88"/>
      <c r="E5" s="88"/>
      <c r="F5" s="88"/>
      <c r="G5" s="89"/>
      <c r="I5" s="87" t="s">
        <v>248</v>
      </c>
      <c r="J5" s="88"/>
      <c r="K5" s="88"/>
      <c r="L5" s="88"/>
      <c r="M5" s="89"/>
      <c r="O5" s="87" t="s">
        <v>122</v>
      </c>
      <c r="P5" s="88"/>
      <c r="Q5" s="88"/>
      <c r="R5" s="88"/>
      <c r="S5" s="89"/>
      <c r="V5" s="90" t="s">
        <v>227</v>
      </c>
      <c r="W5" s="91"/>
      <c r="X5" s="91"/>
      <c r="Y5" s="91"/>
      <c r="Z5" s="92"/>
      <c r="AB5" s="90" t="s">
        <v>228</v>
      </c>
      <c r="AC5" s="91"/>
      <c r="AD5" s="91"/>
      <c r="AE5" s="91"/>
      <c r="AF5" s="92"/>
      <c r="AH5" s="90" t="s">
        <v>122</v>
      </c>
      <c r="AI5" s="91"/>
      <c r="AJ5" s="91"/>
      <c r="AK5" s="91"/>
      <c r="AL5" s="92"/>
    </row>
    <row r="6" spans="1:38" ht="14.25" thickBot="1">
      <c r="A6" s="93" t="s">
        <v>60</v>
      </c>
      <c r="C6" s="94" t="s">
        <v>62</v>
      </c>
      <c r="D6" s="95" t="s">
        <v>58</v>
      </c>
      <c r="E6" s="95" t="s">
        <v>63</v>
      </c>
      <c r="F6" s="95" t="s">
        <v>64</v>
      </c>
      <c r="G6" s="96" t="s">
        <v>57</v>
      </c>
      <c r="I6" s="94" t="s">
        <v>62</v>
      </c>
      <c r="J6" s="95" t="s">
        <v>58</v>
      </c>
      <c r="K6" s="95" t="s">
        <v>63</v>
      </c>
      <c r="L6" s="95" t="s">
        <v>64</v>
      </c>
      <c r="M6" s="96" t="s">
        <v>57</v>
      </c>
      <c r="O6" s="94" t="s">
        <v>62</v>
      </c>
      <c r="P6" s="95" t="s">
        <v>58</v>
      </c>
      <c r="Q6" s="95" t="s">
        <v>63</v>
      </c>
      <c r="R6" s="95" t="s">
        <v>64</v>
      </c>
      <c r="S6" s="96" t="s">
        <v>57</v>
      </c>
      <c r="V6" s="97" t="s">
        <v>62</v>
      </c>
      <c r="W6" s="98" t="s">
        <v>58</v>
      </c>
      <c r="X6" s="98" t="s">
        <v>63</v>
      </c>
      <c r="Y6" s="98" t="s">
        <v>64</v>
      </c>
      <c r="Z6" s="99" t="s">
        <v>57</v>
      </c>
      <c r="AB6" s="97" t="s">
        <v>62</v>
      </c>
      <c r="AC6" s="98" t="s">
        <v>58</v>
      </c>
      <c r="AD6" s="98" t="s">
        <v>63</v>
      </c>
      <c r="AE6" s="98" t="s">
        <v>64</v>
      </c>
      <c r="AF6" s="99" t="s">
        <v>57</v>
      </c>
      <c r="AH6" s="97" t="s">
        <v>62</v>
      </c>
      <c r="AI6" s="98" t="s">
        <v>58</v>
      </c>
      <c r="AJ6" s="98" t="s">
        <v>63</v>
      </c>
      <c r="AK6" s="98" t="s">
        <v>64</v>
      </c>
      <c r="AL6" s="99" t="s">
        <v>57</v>
      </c>
    </row>
    <row r="7" spans="9:38" ht="14.25" thickBot="1">
      <c r="I7" s="77"/>
      <c r="J7" s="77"/>
      <c r="K7" s="77"/>
      <c r="L7" s="77"/>
      <c r="M7" s="77"/>
      <c r="O7" s="77"/>
      <c r="P7" s="77"/>
      <c r="Q7" s="77"/>
      <c r="R7" s="77"/>
      <c r="S7" s="77"/>
      <c r="V7" s="100"/>
      <c r="W7" s="100"/>
      <c r="X7" s="100"/>
      <c r="Y7" s="100"/>
      <c r="Z7" s="100"/>
      <c r="AB7" s="100"/>
      <c r="AC7" s="100"/>
      <c r="AD7" s="100"/>
      <c r="AE7" s="100"/>
      <c r="AF7" s="100"/>
      <c r="AH7" s="100"/>
      <c r="AI7" s="100"/>
      <c r="AJ7" s="100"/>
      <c r="AK7" s="100"/>
      <c r="AL7" s="100"/>
    </row>
    <row r="8" spans="1:38" ht="13.5">
      <c r="A8" s="101" t="s">
        <v>0</v>
      </c>
      <c r="C8" s="102">
        <v>8190490</v>
      </c>
      <c r="D8" s="103">
        <v>0</v>
      </c>
      <c r="E8" s="103">
        <v>0</v>
      </c>
      <c r="F8" s="103">
        <v>1445381</v>
      </c>
      <c r="G8" s="104">
        <f>SUM(C8:F8)</f>
        <v>9635871</v>
      </c>
      <c r="I8" s="102">
        <v>-1690431</v>
      </c>
      <c r="J8" s="103">
        <v>0</v>
      </c>
      <c r="K8" s="103">
        <v>0</v>
      </c>
      <c r="L8" s="103">
        <v>-298312</v>
      </c>
      <c r="M8" s="104">
        <f>SUM(I8:L8)</f>
        <v>-1988743</v>
      </c>
      <c r="O8" s="102">
        <f>C8+I8</f>
        <v>6500059</v>
      </c>
      <c r="P8" s="103">
        <f aca="true" t="shared" si="0" ref="P8:R23">D8+J8</f>
        <v>0</v>
      </c>
      <c r="Q8" s="103">
        <f t="shared" si="0"/>
        <v>0</v>
      </c>
      <c r="R8" s="103">
        <f t="shared" si="0"/>
        <v>1147069</v>
      </c>
      <c r="S8" s="104">
        <f>SUM(O8:R8)</f>
        <v>7647128</v>
      </c>
      <c r="V8" s="105">
        <v>7552115</v>
      </c>
      <c r="W8" s="106">
        <v>0</v>
      </c>
      <c r="X8" s="106">
        <v>0</v>
      </c>
      <c r="Y8" s="106">
        <v>1332725</v>
      </c>
      <c r="Z8" s="107">
        <v>8884840</v>
      </c>
      <c r="AB8" s="105">
        <v>-1052056</v>
      </c>
      <c r="AC8" s="106">
        <v>0</v>
      </c>
      <c r="AD8" s="106">
        <v>0</v>
      </c>
      <c r="AE8" s="106">
        <v>-185656</v>
      </c>
      <c r="AF8" s="107">
        <v>-1237712</v>
      </c>
      <c r="AH8" s="105">
        <v>6500059</v>
      </c>
      <c r="AI8" s="106">
        <v>0</v>
      </c>
      <c r="AJ8" s="106">
        <v>0</v>
      </c>
      <c r="AK8" s="106">
        <v>1147069</v>
      </c>
      <c r="AL8" s="107">
        <v>7647128</v>
      </c>
    </row>
    <row r="9" spans="1:38" ht="13.5">
      <c r="A9" s="40" t="s">
        <v>1</v>
      </c>
      <c r="C9" s="108">
        <v>0</v>
      </c>
      <c r="D9" s="109">
        <v>0</v>
      </c>
      <c r="E9" s="109">
        <v>0</v>
      </c>
      <c r="F9" s="109">
        <v>0</v>
      </c>
      <c r="G9" s="110">
        <f aca="true" t="shared" si="1" ref="G9:G65">SUM(C9:F9)</f>
        <v>0</v>
      </c>
      <c r="I9" s="108">
        <v>0</v>
      </c>
      <c r="J9" s="109">
        <v>0</v>
      </c>
      <c r="K9" s="109">
        <v>0</v>
      </c>
      <c r="L9" s="109">
        <v>0</v>
      </c>
      <c r="M9" s="110">
        <f aca="true" t="shared" si="2" ref="M9:M65">SUM(I9:L9)</f>
        <v>0</v>
      </c>
      <c r="O9" s="108">
        <f aca="true" t="shared" si="3" ref="O9:R65">C9+I9</f>
        <v>0</v>
      </c>
      <c r="P9" s="109">
        <f t="shared" si="0"/>
        <v>0</v>
      </c>
      <c r="Q9" s="109">
        <f t="shared" si="0"/>
        <v>0</v>
      </c>
      <c r="R9" s="109">
        <f t="shared" si="0"/>
        <v>0</v>
      </c>
      <c r="S9" s="110">
        <f aca="true" t="shared" si="4" ref="S9:S65">SUM(O9:R9)</f>
        <v>0</v>
      </c>
      <c r="V9" s="111">
        <v>18649</v>
      </c>
      <c r="W9" s="112">
        <v>0</v>
      </c>
      <c r="X9" s="112">
        <v>0</v>
      </c>
      <c r="Y9" s="112">
        <v>3291</v>
      </c>
      <c r="Z9" s="113">
        <v>21940</v>
      </c>
      <c r="AB9" s="111">
        <v>-4934</v>
      </c>
      <c r="AC9" s="112">
        <v>0</v>
      </c>
      <c r="AD9" s="112">
        <v>0</v>
      </c>
      <c r="AE9" s="112">
        <v>-871</v>
      </c>
      <c r="AF9" s="113">
        <v>-5805</v>
      </c>
      <c r="AH9" s="111">
        <v>13715</v>
      </c>
      <c r="AI9" s="112">
        <v>0</v>
      </c>
      <c r="AJ9" s="112">
        <v>0</v>
      </c>
      <c r="AK9" s="112">
        <v>2420</v>
      </c>
      <c r="AL9" s="113">
        <v>16135</v>
      </c>
    </row>
    <row r="10" spans="1:38" ht="13.5">
      <c r="A10" s="40" t="s">
        <v>2</v>
      </c>
      <c r="C10" s="108">
        <v>246235</v>
      </c>
      <c r="D10" s="109">
        <v>0</v>
      </c>
      <c r="E10" s="109">
        <v>0</v>
      </c>
      <c r="F10" s="109">
        <v>43452</v>
      </c>
      <c r="G10" s="110">
        <f t="shared" si="1"/>
        <v>289687</v>
      </c>
      <c r="I10" s="108">
        <v>-241404</v>
      </c>
      <c r="J10" s="109">
        <v>0</v>
      </c>
      <c r="K10" s="109">
        <v>0</v>
      </c>
      <c r="L10" s="109">
        <v>-42600</v>
      </c>
      <c r="M10" s="110">
        <f t="shared" si="2"/>
        <v>-284004</v>
      </c>
      <c r="O10" s="108">
        <f t="shared" si="3"/>
        <v>4831</v>
      </c>
      <c r="P10" s="109">
        <f t="shared" si="0"/>
        <v>0</v>
      </c>
      <c r="Q10" s="109">
        <f t="shared" si="0"/>
        <v>0</v>
      </c>
      <c r="R10" s="109">
        <f t="shared" si="0"/>
        <v>852</v>
      </c>
      <c r="S10" s="110">
        <f t="shared" si="4"/>
        <v>5683</v>
      </c>
      <c r="V10" s="111">
        <v>213080</v>
      </c>
      <c r="W10" s="112">
        <v>0</v>
      </c>
      <c r="X10" s="112">
        <v>0</v>
      </c>
      <c r="Y10" s="112">
        <v>37604</v>
      </c>
      <c r="Z10" s="113">
        <v>250684</v>
      </c>
      <c r="AB10" s="111">
        <v>-208379</v>
      </c>
      <c r="AC10" s="112">
        <v>0</v>
      </c>
      <c r="AD10" s="112">
        <v>0</v>
      </c>
      <c r="AE10" s="112">
        <v>-36772</v>
      </c>
      <c r="AF10" s="113">
        <v>-245151</v>
      </c>
      <c r="AH10" s="111">
        <v>4701</v>
      </c>
      <c r="AI10" s="112">
        <v>0</v>
      </c>
      <c r="AJ10" s="112">
        <v>0</v>
      </c>
      <c r="AK10" s="112">
        <v>832</v>
      </c>
      <c r="AL10" s="113">
        <v>5533</v>
      </c>
    </row>
    <row r="11" spans="1:38" ht="13.5">
      <c r="A11" s="40" t="s">
        <v>3</v>
      </c>
      <c r="C11" s="108">
        <v>717398</v>
      </c>
      <c r="D11" s="109">
        <v>0</v>
      </c>
      <c r="E11" s="109">
        <v>0</v>
      </c>
      <c r="F11" s="109">
        <v>126599</v>
      </c>
      <c r="G11" s="110">
        <f t="shared" si="1"/>
        <v>843997</v>
      </c>
      <c r="I11" s="108">
        <v>-239450</v>
      </c>
      <c r="J11" s="109">
        <v>0</v>
      </c>
      <c r="K11" s="109">
        <v>0</v>
      </c>
      <c r="L11" s="109">
        <v>-42257</v>
      </c>
      <c r="M11" s="110">
        <f t="shared" si="2"/>
        <v>-281707</v>
      </c>
      <c r="O11" s="108">
        <f t="shared" si="3"/>
        <v>477948</v>
      </c>
      <c r="P11" s="109">
        <f t="shared" si="0"/>
        <v>0</v>
      </c>
      <c r="Q11" s="109">
        <f t="shared" si="0"/>
        <v>0</v>
      </c>
      <c r="R11" s="109">
        <f t="shared" si="0"/>
        <v>84342</v>
      </c>
      <c r="S11" s="110">
        <f t="shared" si="4"/>
        <v>562290</v>
      </c>
      <c r="V11" s="111">
        <v>509003</v>
      </c>
      <c r="W11" s="112">
        <v>0</v>
      </c>
      <c r="X11" s="112">
        <v>0</v>
      </c>
      <c r="Y11" s="112">
        <v>89824</v>
      </c>
      <c r="Z11" s="113">
        <v>598827</v>
      </c>
      <c r="AB11" s="111">
        <v>-31055</v>
      </c>
      <c r="AC11" s="112">
        <v>0</v>
      </c>
      <c r="AD11" s="112">
        <v>0</v>
      </c>
      <c r="AE11" s="112">
        <v>-5480</v>
      </c>
      <c r="AF11" s="113">
        <v>-36535</v>
      </c>
      <c r="AH11" s="111">
        <v>477948</v>
      </c>
      <c r="AI11" s="112">
        <v>0</v>
      </c>
      <c r="AJ11" s="112">
        <v>0</v>
      </c>
      <c r="AK11" s="112">
        <v>84344</v>
      </c>
      <c r="AL11" s="113">
        <v>562292</v>
      </c>
    </row>
    <row r="12" spans="1:38" ht="13.5">
      <c r="A12" s="40" t="s">
        <v>4</v>
      </c>
      <c r="C12" s="108">
        <v>488442</v>
      </c>
      <c r="D12" s="109">
        <v>0</v>
      </c>
      <c r="E12" s="109">
        <v>0</v>
      </c>
      <c r="F12" s="109">
        <v>86195</v>
      </c>
      <c r="G12" s="110">
        <f t="shared" si="1"/>
        <v>574637</v>
      </c>
      <c r="I12" s="108">
        <v>-329967</v>
      </c>
      <c r="J12" s="109">
        <v>0</v>
      </c>
      <c r="K12" s="109">
        <v>0</v>
      </c>
      <c r="L12" s="109">
        <v>-58229</v>
      </c>
      <c r="M12" s="110">
        <f t="shared" si="2"/>
        <v>-388196</v>
      </c>
      <c r="O12" s="108">
        <f t="shared" si="3"/>
        <v>158475</v>
      </c>
      <c r="P12" s="109">
        <f t="shared" si="0"/>
        <v>0</v>
      </c>
      <c r="Q12" s="109">
        <f t="shared" si="0"/>
        <v>0</v>
      </c>
      <c r="R12" s="109">
        <f t="shared" si="0"/>
        <v>27966</v>
      </c>
      <c r="S12" s="110">
        <f t="shared" si="4"/>
        <v>186441</v>
      </c>
      <c r="V12" s="111">
        <v>429183</v>
      </c>
      <c r="W12" s="112">
        <v>0</v>
      </c>
      <c r="X12" s="112">
        <v>0</v>
      </c>
      <c r="Y12" s="112">
        <v>75739</v>
      </c>
      <c r="Z12" s="113">
        <v>504922</v>
      </c>
      <c r="AB12" s="111">
        <v>-271435</v>
      </c>
      <c r="AC12" s="112">
        <v>0</v>
      </c>
      <c r="AD12" s="112">
        <v>0</v>
      </c>
      <c r="AE12" s="112">
        <v>-47900</v>
      </c>
      <c r="AF12" s="113">
        <v>-319335</v>
      </c>
      <c r="AH12" s="111">
        <v>157748</v>
      </c>
      <c r="AI12" s="112">
        <v>0</v>
      </c>
      <c r="AJ12" s="112">
        <v>0</v>
      </c>
      <c r="AK12" s="112">
        <v>27839</v>
      </c>
      <c r="AL12" s="113">
        <v>185587</v>
      </c>
    </row>
    <row r="13" spans="1:38" ht="13.5">
      <c r="A13" s="40" t="s">
        <v>5</v>
      </c>
      <c r="C13" s="108">
        <v>103255</v>
      </c>
      <c r="D13" s="109">
        <v>0</v>
      </c>
      <c r="E13" s="109">
        <v>0</v>
      </c>
      <c r="F13" s="109">
        <v>18221</v>
      </c>
      <c r="G13" s="110">
        <f t="shared" si="1"/>
        <v>121476</v>
      </c>
      <c r="I13" s="108">
        <v>-45807</v>
      </c>
      <c r="J13" s="109">
        <v>0</v>
      </c>
      <c r="K13" s="109">
        <v>0</v>
      </c>
      <c r="L13" s="109">
        <v>-8084</v>
      </c>
      <c r="M13" s="110">
        <f t="shared" si="2"/>
        <v>-53891</v>
      </c>
      <c r="O13" s="108">
        <f t="shared" si="3"/>
        <v>57448</v>
      </c>
      <c r="P13" s="109">
        <f t="shared" si="0"/>
        <v>0</v>
      </c>
      <c r="Q13" s="109">
        <f t="shared" si="0"/>
        <v>0</v>
      </c>
      <c r="R13" s="109">
        <f t="shared" si="0"/>
        <v>10137</v>
      </c>
      <c r="S13" s="110">
        <f t="shared" si="4"/>
        <v>67585</v>
      </c>
      <c r="V13" s="111">
        <v>150953</v>
      </c>
      <c r="W13" s="112">
        <v>0</v>
      </c>
      <c r="X13" s="112">
        <v>0</v>
      </c>
      <c r="Y13" s="112">
        <v>26638</v>
      </c>
      <c r="Z13" s="113">
        <v>177591</v>
      </c>
      <c r="AB13" s="111">
        <v>-93549</v>
      </c>
      <c r="AC13" s="112">
        <v>0</v>
      </c>
      <c r="AD13" s="112">
        <v>0</v>
      </c>
      <c r="AE13" s="112">
        <v>-16507</v>
      </c>
      <c r="AF13" s="113">
        <v>-110056</v>
      </c>
      <c r="AH13" s="111">
        <v>57404</v>
      </c>
      <c r="AI13" s="112">
        <v>0</v>
      </c>
      <c r="AJ13" s="112">
        <v>0</v>
      </c>
      <c r="AK13" s="112">
        <v>10131</v>
      </c>
      <c r="AL13" s="113">
        <v>67535</v>
      </c>
    </row>
    <row r="14" spans="1:38" ht="13.5">
      <c r="A14" s="40" t="s">
        <v>6</v>
      </c>
      <c r="C14" s="108">
        <v>6270655</v>
      </c>
      <c r="D14" s="109">
        <v>0</v>
      </c>
      <c r="E14" s="109">
        <v>0</v>
      </c>
      <c r="F14" s="109">
        <v>1106586</v>
      </c>
      <c r="G14" s="110">
        <f t="shared" si="1"/>
        <v>7377241</v>
      </c>
      <c r="I14" s="108">
        <v>-1573549</v>
      </c>
      <c r="J14" s="109">
        <v>0</v>
      </c>
      <c r="K14" s="109">
        <v>0</v>
      </c>
      <c r="L14" s="109">
        <v>-277685</v>
      </c>
      <c r="M14" s="110">
        <f t="shared" si="2"/>
        <v>-1851234</v>
      </c>
      <c r="O14" s="108">
        <f t="shared" si="3"/>
        <v>4697106</v>
      </c>
      <c r="P14" s="109">
        <f t="shared" si="0"/>
        <v>0</v>
      </c>
      <c r="Q14" s="109">
        <f t="shared" si="0"/>
        <v>0</v>
      </c>
      <c r="R14" s="109">
        <f t="shared" si="0"/>
        <v>828901</v>
      </c>
      <c r="S14" s="110">
        <f t="shared" si="4"/>
        <v>5526007</v>
      </c>
      <c r="V14" s="111">
        <v>7855956</v>
      </c>
      <c r="W14" s="112">
        <v>0</v>
      </c>
      <c r="X14" s="112">
        <v>0</v>
      </c>
      <c r="Y14" s="112">
        <v>1386346</v>
      </c>
      <c r="Z14" s="113">
        <v>9242302</v>
      </c>
      <c r="AB14" s="111">
        <v>-3158850</v>
      </c>
      <c r="AC14" s="112">
        <v>0</v>
      </c>
      <c r="AD14" s="112">
        <v>0</v>
      </c>
      <c r="AE14" s="112">
        <v>-557444</v>
      </c>
      <c r="AF14" s="113">
        <v>-3716294</v>
      </c>
      <c r="AH14" s="111">
        <v>4697106</v>
      </c>
      <c r="AI14" s="112">
        <v>0</v>
      </c>
      <c r="AJ14" s="112">
        <v>0</v>
      </c>
      <c r="AK14" s="112">
        <v>828902</v>
      </c>
      <c r="AL14" s="113">
        <v>5526008</v>
      </c>
    </row>
    <row r="15" spans="1:38" ht="13.5">
      <c r="A15" s="40" t="s">
        <v>7</v>
      </c>
      <c r="C15" s="108">
        <v>244463</v>
      </c>
      <c r="D15" s="109">
        <v>0</v>
      </c>
      <c r="E15" s="109">
        <v>0</v>
      </c>
      <c r="F15" s="109">
        <v>43141</v>
      </c>
      <c r="G15" s="110">
        <f t="shared" si="1"/>
        <v>287604</v>
      </c>
      <c r="I15" s="108">
        <v>-79516</v>
      </c>
      <c r="J15" s="109">
        <v>0</v>
      </c>
      <c r="K15" s="109">
        <v>0</v>
      </c>
      <c r="L15" s="109">
        <v>-14032</v>
      </c>
      <c r="M15" s="110">
        <f t="shared" si="2"/>
        <v>-93548</v>
      </c>
      <c r="O15" s="108">
        <f t="shared" si="3"/>
        <v>164947</v>
      </c>
      <c r="P15" s="109">
        <f t="shared" si="0"/>
        <v>0</v>
      </c>
      <c r="Q15" s="109">
        <f t="shared" si="0"/>
        <v>0</v>
      </c>
      <c r="R15" s="109">
        <f t="shared" si="0"/>
        <v>29109</v>
      </c>
      <c r="S15" s="110">
        <f t="shared" si="4"/>
        <v>194056</v>
      </c>
      <c r="V15" s="111">
        <v>147337</v>
      </c>
      <c r="W15" s="112">
        <v>0</v>
      </c>
      <c r="X15" s="112">
        <v>0</v>
      </c>
      <c r="Y15" s="112">
        <v>26001</v>
      </c>
      <c r="Z15" s="113">
        <v>173338</v>
      </c>
      <c r="AB15" s="111">
        <v>0</v>
      </c>
      <c r="AC15" s="112">
        <v>0</v>
      </c>
      <c r="AD15" s="112">
        <v>0</v>
      </c>
      <c r="AE15" s="112">
        <v>0</v>
      </c>
      <c r="AF15" s="113">
        <v>0</v>
      </c>
      <c r="AH15" s="111">
        <v>147337</v>
      </c>
      <c r="AI15" s="112">
        <v>0</v>
      </c>
      <c r="AJ15" s="112">
        <v>0</v>
      </c>
      <c r="AK15" s="112">
        <v>26001</v>
      </c>
      <c r="AL15" s="113">
        <v>173338</v>
      </c>
    </row>
    <row r="16" spans="1:38" ht="13.5">
      <c r="A16" s="40" t="s">
        <v>8</v>
      </c>
      <c r="C16" s="108">
        <v>606819</v>
      </c>
      <c r="D16" s="109">
        <v>0</v>
      </c>
      <c r="E16" s="109">
        <v>0</v>
      </c>
      <c r="F16" s="109">
        <v>107086</v>
      </c>
      <c r="G16" s="110">
        <f t="shared" si="1"/>
        <v>713905</v>
      </c>
      <c r="I16" s="108">
        <v>-70182</v>
      </c>
      <c r="J16" s="109">
        <v>0</v>
      </c>
      <c r="K16" s="109">
        <v>0</v>
      </c>
      <c r="L16" s="109">
        <v>-12385</v>
      </c>
      <c r="M16" s="110">
        <f t="shared" si="2"/>
        <v>-82567</v>
      </c>
      <c r="O16" s="108">
        <f t="shared" si="3"/>
        <v>536637</v>
      </c>
      <c r="P16" s="109">
        <f t="shared" si="0"/>
        <v>0</v>
      </c>
      <c r="Q16" s="109">
        <f t="shared" si="0"/>
        <v>0</v>
      </c>
      <c r="R16" s="109">
        <f t="shared" si="0"/>
        <v>94701</v>
      </c>
      <c r="S16" s="110">
        <f t="shared" si="4"/>
        <v>631338</v>
      </c>
      <c r="V16" s="111">
        <v>732780</v>
      </c>
      <c r="W16" s="112">
        <v>0</v>
      </c>
      <c r="X16" s="112">
        <v>0</v>
      </c>
      <c r="Y16" s="112">
        <v>129317</v>
      </c>
      <c r="Z16" s="113">
        <v>862097</v>
      </c>
      <c r="AB16" s="111">
        <v>-196143</v>
      </c>
      <c r="AC16" s="112">
        <v>0</v>
      </c>
      <c r="AD16" s="112">
        <v>0</v>
      </c>
      <c r="AE16" s="112">
        <v>-34613</v>
      </c>
      <c r="AF16" s="113">
        <v>-230756</v>
      </c>
      <c r="AH16" s="111">
        <v>536637</v>
      </c>
      <c r="AI16" s="112">
        <v>0</v>
      </c>
      <c r="AJ16" s="112">
        <v>0</v>
      </c>
      <c r="AK16" s="112">
        <v>94704</v>
      </c>
      <c r="AL16" s="113">
        <v>631341</v>
      </c>
    </row>
    <row r="17" spans="1:38" ht="13.5">
      <c r="A17" s="40" t="s">
        <v>9</v>
      </c>
      <c r="C17" s="108">
        <v>6970760</v>
      </c>
      <c r="D17" s="109">
        <v>0</v>
      </c>
      <c r="E17" s="109">
        <v>0</v>
      </c>
      <c r="F17" s="109">
        <v>1230136</v>
      </c>
      <c r="G17" s="110">
        <f t="shared" si="1"/>
        <v>8200896</v>
      </c>
      <c r="I17" s="108">
        <v>-2499503</v>
      </c>
      <c r="J17" s="109">
        <v>0</v>
      </c>
      <c r="K17" s="109">
        <v>0</v>
      </c>
      <c r="L17" s="109">
        <v>-441089</v>
      </c>
      <c r="M17" s="110">
        <f t="shared" si="2"/>
        <v>-2940592</v>
      </c>
      <c r="O17" s="108">
        <f t="shared" si="3"/>
        <v>4471257</v>
      </c>
      <c r="P17" s="109">
        <f t="shared" si="0"/>
        <v>0</v>
      </c>
      <c r="Q17" s="109">
        <f t="shared" si="0"/>
        <v>0</v>
      </c>
      <c r="R17" s="109">
        <f t="shared" si="0"/>
        <v>789047</v>
      </c>
      <c r="S17" s="110">
        <f t="shared" si="4"/>
        <v>5260304</v>
      </c>
      <c r="V17" s="111">
        <v>6725394</v>
      </c>
      <c r="W17" s="112">
        <v>0</v>
      </c>
      <c r="X17" s="112">
        <v>0</v>
      </c>
      <c r="Y17" s="112">
        <v>1186835</v>
      </c>
      <c r="Z17" s="113">
        <v>7912229</v>
      </c>
      <c r="AB17" s="111">
        <v>-2254137</v>
      </c>
      <c r="AC17" s="112">
        <v>0</v>
      </c>
      <c r="AD17" s="112">
        <v>0</v>
      </c>
      <c r="AE17" s="112">
        <v>-397789</v>
      </c>
      <c r="AF17" s="113">
        <v>-2651926</v>
      </c>
      <c r="AH17" s="111">
        <v>4471257</v>
      </c>
      <c r="AI17" s="112">
        <v>0</v>
      </c>
      <c r="AJ17" s="112">
        <v>0</v>
      </c>
      <c r="AK17" s="112">
        <v>789046</v>
      </c>
      <c r="AL17" s="113">
        <v>5260303</v>
      </c>
    </row>
    <row r="18" spans="1:38" ht="13.5">
      <c r="A18" s="40" t="s">
        <v>10</v>
      </c>
      <c r="C18" s="108">
        <v>428118</v>
      </c>
      <c r="D18" s="109">
        <v>0</v>
      </c>
      <c r="E18" s="109">
        <v>0</v>
      </c>
      <c r="F18" s="109">
        <v>75551</v>
      </c>
      <c r="G18" s="110">
        <f t="shared" si="1"/>
        <v>503669</v>
      </c>
      <c r="I18" s="108">
        <v>-84477</v>
      </c>
      <c r="J18" s="109">
        <v>0</v>
      </c>
      <c r="K18" s="109">
        <v>0</v>
      </c>
      <c r="L18" s="109">
        <v>-14908</v>
      </c>
      <c r="M18" s="110">
        <f t="shared" si="2"/>
        <v>-99385</v>
      </c>
      <c r="O18" s="108">
        <f t="shared" si="3"/>
        <v>343641</v>
      </c>
      <c r="P18" s="109">
        <f t="shared" si="0"/>
        <v>0</v>
      </c>
      <c r="Q18" s="109">
        <f t="shared" si="0"/>
        <v>0</v>
      </c>
      <c r="R18" s="109">
        <f t="shared" si="0"/>
        <v>60643</v>
      </c>
      <c r="S18" s="110">
        <f t="shared" si="4"/>
        <v>404284</v>
      </c>
      <c r="V18" s="111">
        <v>479356</v>
      </c>
      <c r="W18" s="112">
        <v>0</v>
      </c>
      <c r="X18" s="112">
        <v>0</v>
      </c>
      <c r="Y18" s="112">
        <v>84592</v>
      </c>
      <c r="Z18" s="113">
        <v>563948</v>
      </c>
      <c r="AB18" s="111">
        <v>-135715</v>
      </c>
      <c r="AC18" s="112">
        <v>0</v>
      </c>
      <c r="AD18" s="112">
        <v>0</v>
      </c>
      <c r="AE18" s="112">
        <v>-23950</v>
      </c>
      <c r="AF18" s="113">
        <v>-159665</v>
      </c>
      <c r="AH18" s="111">
        <v>343641</v>
      </c>
      <c r="AI18" s="112">
        <v>0</v>
      </c>
      <c r="AJ18" s="112">
        <v>0</v>
      </c>
      <c r="AK18" s="112">
        <v>60642</v>
      </c>
      <c r="AL18" s="113">
        <v>404283</v>
      </c>
    </row>
    <row r="19" spans="1:38" ht="13.5">
      <c r="A19" s="40" t="s">
        <v>11</v>
      </c>
      <c r="C19" s="108">
        <v>1513333</v>
      </c>
      <c r="D19" s="109">
        <v>0</v>
      </c>
      <c r="E19" s="109">
        <v>0</v>
      </c>
      <c r="F19" s="109">
        <v>267060</v>
      </c>
      <c r="G19" s="110">
        <f t="shared" si="1"/>
        <v>1780393</v>
      </c>
      <c r="I19" s="108">
        <v>-453606</v>
      </c>
      <c r="J19" s="109">
        <v>0</v>
      </c>
      <c r="K19" s="109">
        <v>0</v>
      </c>
      <c r="L19" s="109">
        <v>-80048</v>
      </c>
      <c r="M19" s="110">
        <f t="shared" si="2"/>
        <v>-533654</v>
      </c>
      <c r="O19" s="108">
        <f t="shared" si="3"/>
        <v>1059727</v>
      </c>
      <c r="P19" s="109">
        <f t="shared" si="0"/>
        <v>0</v>
      </c>
      <c r="Q19" s="109">
        <f t="shared" si="0"/>
        <v>0</v>
      </c>
      <c r="R19" s="109">
        <f t="shared" si="0"/>
        <v>187012</v>
      </c>
      <c r="S19" s="110">
        <f t="shared" si="4"/>
        <v>1246739</v>
      </c>
      <c r="V19" s="111">
        <v>1268922</v>
      </c>
      <c r="W19" s="112">
        <v>0</v>
      </c>
      <c r="X19" s="112">
        <v>0</v>
      </c>
      <c r="Y19" s="112">
        <v>223927</v>
      </c>
      <c r="Z19" s="113">
        <v>1492849</v>
      </c>
      <c r="AB19" s="111">
        <v>-122860</v>
      </c>
      <c r="AC19" s="112">
        <v>0</v>
      </c>
      <c r="AD19" s="112">
        <v>0</v>
      </c>
      <c r="AE19" s="112">
        <v>-21681</v>
      </c>
      <c r="AF19" s="113">
        <v>-144541</v>
      </c>
      <c r="AH19" s="111">
        <v>1146062</v>
      </c>
      <c r="AI19" s="112">
        <v>0</v>
      </c>
      <c r="AJ19" s="112">
        <v>0</v>
      </c>
      <c r="AK19" s="112">
        <v>202246</v>
      </c>
      <c r="AL19" s="113">
        <v>1348308</v>
      </c>
    </row>
    <row r="20" spans="1:38" ht="13.5">
      <c r="A20" s="40" t="s">
        <v>12</v>
      </c>
      <c r="C20" s="108">
        <v>1431787</v>
      </c>
      <c r="D20" s="109">
        <v>0</v>
      </c>
      <c r="E20" s="109">
        <v>0</v>
      </c>
      <c r="F20" s="109">
        <v>252669</v>
      </c>
      <c r="G20" s="110">
        <f t="shared" si="1"/>
        <v>1684456</v>
      </c>
      <c r="I20" s="108">
        <v>-987646</v>
      </c>
      <c r="J20" s="109">
        <v>0</v>
      </c>
      <c r="K20" s="109">
        <v>0</v>
      </c>
      <c r="L20" s="109">
        <v>-174291</v>
      </c>
      <c r="M20" s="110">
        <f t="shared" si="2"/>
        <v>-1161937</v>
      </c>
      <c r="O20" s="108">
        <f t="shared" si="3"/>
        <v>444141</v>
      </c>
      <c r="P20" s="109">
        <f t="shared" si="0"/>
        <v>0</v>
      </c>
      <c r="Q20" s="109">
        <f t="shared" si="0"/>
        <v>0</v>
      </c>
      <c r="R20" s="109">
        <f t="shared" si="0"/>
        <v>78378</v>
      </c>
      <c r="S20" s="110">
        <f t="shared" si="4"/>
        <v>522519</v>
      </c>
      <c r="V20" s="111">
        <v>1781924</v>
      </c>
      <c r="W20" s="112">
        <v>0</v>
      </c>
      <c r="X20" s="112">
        <v>0</v>
      </c>
      <c r="Y20" s="112">
        <v>314459</v>
      </c>
      <c r="Z20" s="113">
        <v>2096383</v>
      </c>
      <c r="AB20" s="111">
        <v>-1340738</v>
      </c>
      <c r="AC20" s="112">
        <v>0</v>
      </c>
      <c r="AD20" s="112">
        <v>0</v>
      </c>
      <c r="AE20" s="112">
        <v>-236600</v>
      </c>
      <c r="AF20" s="113">
        <v>-1577338</v>
      </c>
      <c r="AH20" s="111">
        <v>441186</v>
      </c>
      <c r="AI20" s="112">
        <v>0</v>
      </c>
      <c r="AJ20" s="112">
        <v>0</v>
      </c>
      <c r="AK20" s="112">
        <v>77859</v>
      </c>
      <c r="AL20" s="113">
        <v>519045</v>
      </c>
    </row>
    <row r="21" spans="1:38" ht="13.5">
      <c r="A21" s="40" t="s">
        <v>13</v>
      </c>
      <c r="C21" s="108">
        <v>243885</v>
      </c>
      <c r="D21" s="109">
        <v>0</v>
      </c>
      <c r="E21" s="109">
        <v>0</v>
      </c>
      <c r="F21" s="109">
        <v>43040</v>
      </c>
      <c r="G21" s="110">
        <f t="shared" si="1"/>
        <v>286925</v>
      </c>
      <c r="I21" s="108">
        <v>-178755</v>
      </c>
      <c r="J21" s="109">
        <v>0</v>
      </c>
      <c r="K21" s="109">
        <v>0</v>
      </c>
      <c r="L21" s="109">
        <v>-31545</v>
      </c>
      <c r="M21" s="110">
        <f t="shared" si="2"/>
        <v>-210300</v>
      </c>
      <c r="O21" s="108">
        <f t="shared" si="3"/>
        <v>65130</v>
      </c>
      <c r="P21" s="109">
        <f t="shared" si="0"/>
        <v>0</v>
      </c>
      <c r="Q21" s="109">
        <f t="shared" si="0"/>
        <v>0</v>
      </c>
      <c r="R21" s="109">
        <f t="shared" si="0"/>
        <v>11495</v>
      </c>
      <c r="S21" s="110">
        <f t="shared" si="4"/>
        <v>76625</v>
      </c>
      <c r="V21" s="111">
        <v>154110</v>
      </c>
      <c r="W21" s="112">
        <v>0</v>
      </c>
      <c r="X21" s="112">
        <v>0</v>
      </c>
      <c r="Y21" s="112">
        <v>27196</v>
      </c>
      <c r="Z21" s="113">
        <v>181306</v>
      </c>
      <c r="AB21" s="111">
        <v>-89021</v>
      </c>
      <c r="AC21" s="112">
        <v>0</v>
      </c>
      <c r="AD21" s="112">
        <v>0</v>
      </c>
      <c r="AE21" s="112">
        <v>-15710</v>
      </c>
      <c r="AF21" s="113">
        <v>-104731</v>
      </c>
      <c r="AH21" s="111">
        <v>65089</v>
      </c>
      <c r="AI21" s="112">
        <v>0</v>
      </c>
      <c r="AJ21" s="112">
        <v>0</v>
      </c>
      <c r="AK21" s="112">
        <v>11486</v>
      </c>
      <c r="AL21" s="113">
        <v>76575</v>
      </c>
    </row>
    <row r="22" spans="1:38" ht="13.5">
      <c r="A22" s="40" t="s">
        <v>14</v>
      </c>
      <c r="C22" s="108">
        <v>7154279</v>
      </c>
      <c r="D22" s="109">
        <v>0</v>
      </c>
      <c r="E22" s="109">
        <v>0</v>
      </c>
      <c r="F22" s="109">
        <v>1262522</v>
      </c>
      <c r="G22" s="110">
        <f t="shared" si="1"/>
        <v>8416801</v>
      </c>
      <c r="I22" s="108">
        <v>-4446566</v>
      </c>
      <c r="J22" s="109">
        <v>0</v>
      </c>
      <c r="K22" s="109">
        <v>0</v>
      </c>
      <c r="L22" s="109">
        <v>-784689</v>
      </c>
      <c r="M22" s="110">
        <f t="shared" si="2"/>
        <v>-5231255</v>
      </c>
      <c r="O22" s="108">
        <f t="shared" si="3"/>
        <v>2707713</v>
      </c>
      <c r="P22" s="109">
        <f t="shared" si="0"/>
        <v>0</v>
      </c>
      <c r="Q22" s="109">
        <f t="shared" si="0"/>
        <v>0</v>
      </c>
      <c r="R22" s="109">
        <f t="shared" si="0"/>
        <v>477833</v>
      </c>
      <c r="S22" s="110">
        <f t="shared" si="4"/>
        <v>3185546</v>
      </c>
      <c r="V22" s="111">
        <v>6379834</v>
      </c>
      <c r="W22" s="112">
        <v>0</v>
      </c>
      <c r="X22" s="112">
        <v>0</v>
      </c>
      <c r="Y22" s="112">
        <v>1125855</v>
      </c>
      <c r="Z22" s="113">
        <v>7505689</v>
      </c>
      <c r="AB22" s="111">
        <v>-3659877</v>
      </c>
      <c r="AC22" s="112">
        <v>0</v>
      </c>
      <c r="AD22" s="112">
        <v>0</v>
      </c>
      <c r="AE22" s="112">
        <v>-645861</v>
      </c>
      <c r="AF22" s="113">
        <v>-4305738</v>
      </c>
      <c r="AH22" s="111">
        <v>2719957</v>
      </c>
      <c r="AI22" s="112">
        <v>0</v>
      </c>
      <c r="AJ22" s="112">
        <v>0</v>
      </c>
      <c r="AK22" s="112">
        <v>479994</v>
      </c>
      <c r="AL22" s="113">
        <v>3199951</v>
      </c>
    </row>
    <row r="23" spans="1:38" ht="13.5">
      <c r="A23" s="40" t="s">
        <v>15</v>
      </c>
      <c r="C23" s="108">
        <v>1037898</v>
      </c>
      <c r="D23" s="109">
        <v>0</v>
      </c>
      <c r="E23" s="109">
        <v>0</v>
      </c>
      <c r="F23" s="109">
        <v>183158</v>
      </c>
      <c r="G23" s="110">
        <f t="shared" si="1"/>
        <v>1221056</v>
      </c>
      <c r="I23" s="108">
        <v>-477949</v>
      </c>
      <c r="J23" s="109">
        <v>0</v>
      </c>
      <c r="K23" s="109">
        <v>0</v>
      </c>
      <c r="L23" s="109">
        <v>-84344</v>
      </c>
      <c r="M23" s="110">
        <f t="shared" si="2"/>
        <v>-562293</v>
      </c>
      <c r="O23" s="108">
        <f t="shared" si="3"/>
        <v>559949</v>
      </c>
      <c r="P23" s="109">
        <f t="shared" si="0"/>
        <v>0</v>
      </c>
      <c r="Q23" s="109">
        <f t="shared" si="0"/>
        <v>0</v>
      </c>
      <c r="R23" s="109">
        <f t="shared" si="0"/>
        <v>98814</v>
      </c>
      <c r="S23" s="110">
        <f t="shared" si="4"/>
        <v>658763</v>
      </c>
      <c r="V23" s="111">
        <v>944323</v>
      </c>
      <c r="W23" s="112">
        <v>0</v>
      </c>
      <c r="X23" s="112">
        <v>0</v>
      </c>
      <c r="Y23" s="112">
        <v>166645</v>
      </c>
      <c r="Z23" s="113">
        <v>1110968</v>
      </c>
      <c r="AB23" s="111">
        <v>-384374</v>
      </c>
      <c r="AC23" s="112">
        <v>0</v>
      </c>
      <c r="AD23" s="112">
        <v>0</v>
      </c>
      <c r="AE23" s="112">
        <v>-67831</v>
      </c>
      <c r="AF23" s="113">
        <v>-452205</v>
      </c>
      <c r="AH23" s="111">
        <v>559949</v>
      </c>
      <c r="AI23" s="112">
        <v>0</v>
      </c>
      <c r="AJ23" s="112">
        <v>0</v>
      </c>
      <c r="AK23" s="112">
        <v>98814</v>
      </c>
      <c r="AL23" s="113">
        <v>658763</v>
      </c>
    </row>
    <row r="24" spans="1:38" ht="13.5">
      <c r="A24" s="40" t="s">
        <v>16</v>
      </c>
      <c r="C24" s="108">
        <v>481306</v>
      </c>
      <c r="D24" s="109">
        <v>0</v>
      </c>
      <c r="E24" s="109">
        <v>0</v>
      </c>
      <c r="F24" s="109">
        <v>84936</v>
      </c>
      <c r="G24" s="110">
        <f t="shared" si="1"/>
        <v>566242</v>
      </c>
      <c r="I24" s="108">
        <v>-200629</v>
      </c>
      <c r="J24" s="109">
        <v>0</v>
      </c>
      <c r="K24" s="109">
        <v>0</v>
      </c>
      <c r="L24" s="109">
        <v>-35406</v>
      </c>
      <c r="M24" s="110">
        <f t="shared" si="2"/>
        <v>-236035</v>
      </c>
      <c r="O24" s="108">
        <f t="shared" si="3"/>
        <v>280677</v>
      </c>
      <c r="P24" s="109">
        <f t="shared" si="3"/>
        <v>0</v>
      </c>
      <c r="Q24" s="109">
        <f t="shared" si="3"/>
        <v>0</v>
      </c>
      <c r="R24" s="109">
        <f t="shared" si="3"/>
        <v>49530</v>
      </c>
      <c r="S24" s="110">
        <f t="shared" si="4"/>
        <v>330207</v>
      </c>
      <c r="V24" s="111">
        <v>472197</v>
      </c>
      <c r="W24" s="112">
        <v>0</v>
      </c>
      <c r="X24" s="112">
        <v>0</v>
      </c>
      <c r="Y24" s="112">
        <v>83328</v>
      </c>
      <c r="Z24" s="113">
        <v>555525</v>
      </c>
      <c r="AB24" s="111">
        <v>-191535</v>
      </c>
      <c r="AC24" s="112">
        <v>0</v>
      </c>
      <c r="AD24" s="112">
        <v>0</v>
      </c>
      <c r="AE24" s="112">
        <v>-33800</v>
      </c>
      <c r="AF24" s="113">
        <v>-225335</v>
      </c>
      <c r="AH24" s="111">
        <v>280662</v>
      </c>
      <c r="AI24" s="112">
        <v>0</v>
      </c>
      <c r="AJ24" s="112">
        <v>0</v>
      </c>
      <c r="AK24" s="112">
        <v>49528</v>
      </c>
      <c r="AL24" s="113">
        <v>330190</v>
      </c>
    </row>
    <row r="25" spans="1:38" ht="13.5">
      <c r="A25" s="40" t="s">
        <v>17</v>
      </c>
      <c r="C25" s="108">
        <v>489863</v>
      </c>
      <c r="D25" s="109">
        <v>0</v>
      </c>
      <c r="E25" s="109">
        <v>0</v>
      </c>
      <c r="F25" s="109">
        <v>86446</v>
      </c>
      <c r="G25" s="110">
        <f t="shared" si="1"/>
        <v>576309</v>
      </c>
      <c r="I25" s="108">
        <v>-360161</v>
      </c>
      <c r="J25" s="109">
        <v>0</v>
      </c>
      <c r="K25" s="109">
        <v>0</v>
      </c>
      <c r="L25" s="109">
        <v>-63557</v>
      </c>
      <c r="M25" s="110">
        <f t="shared" si="2"/>
        <v>-423718</v>
      </c>
      <c r="O25" s="108">
        <f t="shared" si="3"/>
        <v>129702</v>
      </c>
      <c r="P25" s="109">
        <f t="shared" si="3"/>
        <v>0</v>
      </c>
      <c r="Q25" s="109">
        <f t="shared" si="3"/>
        <v>0</v>
      </c>
      <c r="R25" s="109">
        <f t="shared" si="3"/>
        <v>22889</v>
      </c>
      <c r="S25" s="110">
        <f t="shared" si="4"/>
        <v>152591</v>
      </c>
      <c r="V25" s="111">
        <v>407146</v>
      </c>
      <c r="W25" s="112">
        <v>0</v>
      </c>
      <c r="X25" s="112">
        <v>0</v>
      </c>
      <c r="Y25" s="112">
        <v>71850</v>
      </c>
      <c r="Z25" s="113">
        <v>478996</v>
      </c>
      <c r="AB25" s="111">
        <v>-277583</v>
      </c>
      <c r="AC25" s="112">
        <v>0</v>
      </c>
      <c r="AD25" s="112">
        <v>0</v>
      </c>
      <c r="AE25" s="112">
        <v>-48985</v>
      </c>
      <c r="AF25" s="113">
        <v>-326568</v>
      </c>
      <c r="AH25" s="111">
        <v>129563</v>
      </c>
      <c r="AI25" s="112">
        <v>0</v>
      </c>
      <c r="AJ25" s="112">
        <v>0</v>
      </c>
      <c r="AK25" s="112">
        <v>22865</v>
      </c>
      <c r="AL25" s="113">
        <v>152428</v>
      </c>
    </row>
    <row r="26" spans="1:38" ht="13.5">
      <c r="A26" s="40" t="s">
        <v>54</v>
      </c>
      <c r="C26" s="108">
        <v>41531262</v>
      </c>
      <c r="D26" s="109">
        <v>0</v>
      </c>
      <c r="E26" s="109">
        <v>0</v>
      </c>
      <c r="F26" s="109">
        <v>7329046</v>
      </c>
      <c r="G26" s="110">
        <f t="shared" si="1"/>
        <v>48860308</v>
      </c>
      <c r="I26" s="108">
        <v>-5167806</v>
      </c>
      <c r="J26" s="109">
        <v>0</v>
      </c>
      <c r="K26" s="109">
        <v>0</v>
      </c>
      <c r="L26" s="109">
        <v>-911965</v>
      </c>
      <c r="M26" s="110">
        <f t="shared" si="2"/>
        <v>-6079771</v>
      </c>
      <c r="O26" s="108">
        <f t="shared" si="3"/>
        <v>36363456</v>
      </c>
      <c r="P26" s="109">
        <f t="shared" si="3"/>
        <v>0</v>
      </c>
      <c r="Q26" s="109">
        <f t="shared" si="3"/>
        <v>0</v>
      </c>
      <c r="R26" s="109">
        <f t="shared" si="3"/>
        <v>6417081</v>
      </c>
      <c r="S26" s="110">
        <f t="shared" si="4"/>
        <v>42780537</v>
      </c>
      <c r="V26" s="111">
        <v>39615340</v>
      </c>
      <c r="W26" s="112">
        <v>0</v>
      </c>
      <c r="X26" s="112">
        <v>0</v>
      </c>
      <c r="Y26" s="112">
        <v>6990940</v>
      </c>
      <c r="Z26" s="113">
        <v>46606280</v>
      </c>
      <c r="AB26" s="111">
        <v>-3251884</v>
      </c>
      <c r="AC26" s="112">
        <v>0</v>
      </c>
      <c r="AD26" s="112">
        <v>0</v>
      </c>
      <c r="AE26" s="112">
        <v>-573861</v>
      </c>
      <c r="AF26" s="113">
        <v>-3825745</v>
      </c>
      <c r="AH26" s="111">
        <v>36363456</v>
      </c>
      <c r="AI26" s="112">
        <v>0</v>
      </c>
      <c r="AJ26" s="112">
        <v>0</v>
      </c>
      <c r="AK26" s="112">
        <v>6417079</v>
      </c>
      <c r="AL26" s="113">
        <v>42780535</v>
      </c>
    </row>
    <row r="27" spans="1:38" ht="13.5">
      <c r="A27" s="40" t="s">
        <v>18</v>
      </c>
      <c r="C27" s="108">
        <v>235732</v>
      </c>
      <c r="D27" s="109">
        <v>0</v>
      </c>
      <c r="E27" s="109">
        <v>0</v>
      </c>
      <c r="F27" s="109">
        <v>41600</v>
      </c>
      <c r="G27" s="110">
        <f t="shared" si="1"/>
        <v>277332</v>
      </c>
      <c r="I27" s="108">
        <v>0</v>
      </c>
      <c r="J27" s="109">
        <v>0</v>
      </c>
      <c r="K27" s="109">
        <v>0</v>
      </c>
      <c r="L27" s="109">
        <v>0</v>
      </c>
      <c r="M27" s="110">
        <f t="shared" si="2"/>
        <v>0</v>
      </c>
      <c r="O27" s="108">
        <f t="shared" si="3"/>
        <v>235732</v>
      </c>
      <c r="P27" s="109">
        <f t="shared" si="3"/>
        <v>0</v>
      </c>
      <c r="Q27" s="109">
        <f t="shared" si="3"/>
        <v>0</v>
      </c>
      <c r="R27" s="109">
        <f t="shared" si="3"/>
        <v>41600</v>
      </c>
      <c r="S27" s="110">
        <f t="shared" si="4"/>
        <v>277332</v>
      </c>
      <c r="V27" s="111">
        <v>286306</v>
      </c>
      <c r="W27" s="112">
        <v>0</v>
      </c>
      <c r="X27" s="112">
        <v>0</v>
      </c>
      <c r="Y27" s="112">
        <v>50524</v>
      </c>
      <c r="Z27" s="113">
        <v>336830</v>
      </c>
      <c r="AB27" s="111">
        <v>0</v>
      </c>
      <c r="AC27" s="112">
        <v>0</v>
      </c>
      <c r="AD27" s="112">
        <v>0</v>
      </c>
      <c r="AE27" s="112">
        <v>0</v>
      </c>
      <c r="AF27" s="113">
        <v>0</v>
      </c>
      <c r="AH27" s="111">
        <v>286306</v>
      </c>
      <c r="AI27" s="112">
        <v>0</v>
      </c>
      <c r="AJ27" s="112">
        <v>0</v>
      </c>
      <c r="AK27" s="112">
        <v>50524</v>
      </c>
      <c r="AL27" s="113">
        <v>336830</v>
      </c>
    </row>
    <row r="28" spans="1:38" ht="13.5">
      <c r="A28" s="40" t="s">
        <v>19</v>
      </c>
      <c r="C28" s="108">
        <v>1541102</v>
      </c>
      <c r="D28" s="109">
        <v>0</v>
      </c>
      <c r="E28" s="109">
        <v>0</v>
      </c>
      <c r="F28" s="109">
        <v>271961</v>
      </c>
      <c r="G28" s="110">
        <f t="shared" si="1"/>
        <v>1813063</v>
      </c>
      <c r="I28" s="108">
        <v>-574724</v>
      </c>
      <c r="J28" s="109">
        <v>0</v>
      </c>
      <c r="K28" s="109">
        <v>0</v>
      </c>
      <c r="L28" s="109">
        <v>-101422</v>
      </c>
      <c r="M28" s="110">
        <f t="shared" si="2"/>
        <v>-676146</v>
      </c>
      <c r="O28" s="108">
        <f t="shared" si="3"/>
        <v>966378</v>
      </c>
      <c r="P28" s="109">
        <f t="shared" si="3"/>
        <v>0</v>
      </c>
      <c r="Q28" s="109">
        <f t="shared" si="3"/>
        <v>0</v>
      </c>
      <c r="R28" s="109">
        <f t="shared" si="3"/>
        <v>170539</v>
      </c>
      <c r="S28" s="110">
        <f t="shared" si="4"/>
        <v>1136917</v>
      </c>
      <c r="V28" s="111">
        <v>1624732</v>
      </c>
      <c r="W28" s="112">
        <v>0</v>
      </c>
      <c r="X28" s="112">
        <v>0</v>
      </c>
      <c r="Y28" s="112">
        <v>286719</v>
      </c>
      <c r="Z28" s="113">
        <v>1911451</v>
      </c>
      <c r="AB28" s="111">
        <v>-658354</v>
      </c>
      <c r="AC28" s="112">
        <v>0</v>
      </c>
      <c r="AD28" s="112">
        <v>0</v>
      </c>
      <c r="AE28" s="112">
        <v>-116180</v>
      </c>
      <c r="AF28" s="113">
        <v>-774534</v>
      </c>
      <c r="AH28" s="111">
        <v>966378</v>
      </c>
      <c r="AI28" s="112">
        <v>0</v>
      </c>
      <c r="AJ28" s="112">
        <v>0</v>
      </c>
      <c r="AK28" s="112">
        <v>170539</v>
      </c>
      <c r="AL28" s="113">
        <v>1136917</v>
      </c>
    </row>
    <row r="29" spans="1:38" ht="13.5">
      <c r="A29" s="40" t="s">
        <v>20</v>
      </c>
      <c r="C29" s="108">
        <v>243063</v>
      </c>
      <c r="D29" s="109">
        <v>0</v>
      </c>
      <c r="E29" s="109">
        <v>0</v>
      </c>
      <c r="F29" s="109">
        <v>42895</v>
      </c>
      <c r="G29" s="110">
        <f t="shared" si="1"/>
        <v>285958</v>
      </c>
      <c r="I29" s="108">
        <v>-148031</v>
      </c>
      <c r="J29" s="109">
        <v>0</v>
      </c>
      <c r="K29" s="109">
        <v>0</v>
      </c>
      <c r="L29" s="109">
        <v>-26123</v>
      </c>
      <c r="M29" s="110">
        <f t="shared" si="2"/>
        <v>-174154</v>
      </c>
      <c r="O29" s="108">
        <f t="shared" si="3"/>
        <v>95032</v>
      </c>
      <c r="P29" s="109">
        <f t="shared" si="3"/>
        <v>0</v>
      </c>
      <c r="Q29" s="109">
        <f t="shared" si="3"/>
        <v>0</v>
      </c>
      <c r="R29" s="109">
        <f t="shared" si="3"/>
        <v>16772</v>
      </c>
      <c r="S29" s="110">
        <f t="shared" si="4"/>
        <v>111804</v>
      </c>
      <c r="V29" s="111">
        <v>135499</v>
      </c>
      <c r="W29" s="112">
        <v>0</v>
      </c>
      <c r="X29" s="112">
        <v>0</v>
      </c>
      <c r="Y29" s="112">
        <v>23912</v>
      </c>
      <c r="Z29" s="113">
        <v>159411</v>
      </c>
      <c r="AB29" s="111">
        <v>-40467</v>
      </c>
      <c r="AC29" s="112">
        <v>0</v>
      </c>
      <c r="AD29" s="112">
        <v>0</v>
      </c>
      <c r="AE29" s="112">
        <v>-7141</v>
      </c>
      <c r="AF29" s="113">
        <v>-47608</v>
      </c>
      <c r="AH29" s="111">
        <v>95032</v>
      </c>
      <c r="AI29" s="112">
        <v>0</v>
      </c>
      <c r="AJ29" s="112">
        <v>0</v>
      </c>
      <c r="AK29" s="112">
        <v>16771</v>
      </c>
      <c r="AL29" s="113">
        <v>111803</v>
      </c>
    </row>
    <row r="30" spans="1:38" ht="13.5">
      <c r="A30" s="40" t="s">
        <v>21</v>
      </c>
      <c r="C30" s="108">
        <v>1450506</v>
      </c>
      <c r="D30" s="109">
        <v>0</v>
      </c>
      <c r="E30" s="109">
        <v>0</v>
      </c>
      <c r="F30" s="109">
        <v>255973</v>
      </c>
      <c r="G30" s="110">
        <f t="shared" si="1"/>
        <v>1706479</v>
      </c>
      <c r="I30" s="108">
        <v>-320356</v>
      </c>
      <c r="J30" s="109">
        <v>0</v>
      </c>
      <c r="K30" s="109">
        <v>0</v>
      </c>
      <c r="L30" s="109">
        <v>-56533</v>
      </c>
      <c r="M30" s="110">
        <f t="shared" si="2"/>
        <v>-376889</v>
      </c>
      <c r="O30" s="108">
        <f t="shared" si="3"/>
        <v>1130150</v>
      </c>
      <c r="P30" s="109">
        <f t="shared" si="3"/>
        <v>0</v>
      </c>
      <c r="Q30" s="109">
        <f t="shared" si="3"/>
        <v>0</v>
      </c>
      <c r="R30" s="109">
        <f t="shared" si="3"/>
        <v>199440</v>
      </c>
      <c r="S30" s="110">
        <f t="shared" si="4"/>
        <v>1329590</v>
      </c>
      <c r="V30" s="111">
        <v>1376465</v>
      </c>
      <c r="W30" s="112">
        <v>0</v>
      </c>
      <c r="X30" s="112">
        <v>0</v>
      </c>
      <c r="Y30" s="112">
        <v>242905</v>
      </c>
      <c r="Z30" s="113">
        <v>1619370</v>
      </c>
      <c r="AB30" s="111">
        <v>-246315</v>
      </c>
      <c r="AC30" s="112">
        <v>0</v>
      </c>
      <c r="AD30" s="112">
        <v>0</v>
      </c>
      <c r="AE30" s="112">
        <v>-43468</v>
      </c>
      <c r="AF30" s="113">
        <v>-289783</v>
      </c>
      <c r="AH30" s="111">
        <v>1130150</v>
      </c>
      <c r="AI30" s="112">
        <v>0</v>
      </c>
      <c r="AJ30" s="112">
        <v>0</v>
      </c>
      <c r="AK30" s="112">
        <v>199437</v>
      </c>
      <c r="AL30" s="113">
        <v>1329587</v>
      </c>
    </row>
    <row r="31" spans="1:38" ht="13.5">
      <c r="A31" s="40" t="s">
        <v>22</v>
      </c>
      <c r="C31" s="108">
        <v>1491053</v>
      </c>
      <c r="D31" s="109">
        <v>0</v>
      </c>
      <c r="E31" s="109">
        <v>0</v>
      </c>
      <c r="F31" s="109">
        <v>263127</v>
      </c>
      <c r="G31" s="110">
        <f t="shared" si="1"/>
        <v>1754180</v>
      </c>
      <c r="I31" s="108">
        <v>-289258</v>
      </c>
      <c r="J31" s="109">
        <v>0</v>
      </c>
      <c r="K31" s="109">
        <v>0</v>
      </c>
      <c r="L31" s="109">
        <v>-51045</v>
      </c>
      <c r="M31" s="110">
        <f t="shared" si="2"/>
        <v>-340303</v>
      </c>
      <c r="O31" s="108">
        <f t="shared" si="3"/>
        <v>1201795</v>
      </c>
      <c r="P31" s="109">
        <f t="shared" si="3"/>
        <v>0</v>
      </c>
      <c r="Q31" s="109">
        <f t="shared" si="3"/>
        <v>0</v>
      </c>
      <c r="R31" s="109">
        <f t="shared" si="3"/>
        <v>212082</v>
      </c>
      <c r="S31" s="110">
        <f t="shared" si="4"/>
        <v>1413877</v>
      </c>
      <c r="V31" s="111">
        <v>1201352</v>
      </c>
      <c r="W31" s="112">
        <v>0</v>
      </c>
      <c r="X31" s="112">
        <v>0</v>
      </c>
      <c r="Y31" s="112">
        <v>212003</v>
      </c>
      <c r="Z31" s="113">
        <v>1413355</v>
      </c>
      <c r="AB31" s="111">
        <v>0</v>
      </c>
      <c r="AC31" s="112">
        <v>0</v>
      </c>
      <c r="AD31" s="112">
        <v>0</v>
      </c>
      <c r="AE31" s="112">
        <v>0</v>
      </c>
      <c r="AF31" s="113">
        <v>0</v>
      </c>
      <c r="AH31" s="111">
        <v>1201352</v>
      </c>
      <c r="AI31" s="112">
        <v>0</v>
      </c>
      <c r="AJ31" s="112">
        <v>0</v>
      </c>
      <c r="AK31" s="112">
        <v>212003</v>
      </c>
      <c r="AL31" s="113">
        <v>1413355</v>
      </c>
    </row>
    <row r="32" spans="1:38" ht="13.5">
      <c r="A32" s="40" t="s">
        <v>23</v>
      </c>
      <c r="C32" s="108">
        <v>125539</v>
      </c>
      <c r="D32" s="109">
        <v>0</v>
      </c>
      <c r="E32" s="109">
        <v>0</v>
      </c>
      <c r="F32" s="109">
        <v>22154</v>
      </c>
      <c r="G32" s="110">
        <f t="shared" si="1"/>
        <v>147693</v>
      </c>
      <c r="I32" s="108">
        <v>-95161</v>
      </c>
      <c r="J32" s="109">
        <v>0</v>
      </c>
      <c r="K32" s="109">
        <v>0</v>
      </c>
      <c r="L32" s="109">
        <v>-16792</v>
      </c>
      <c r="M32" s="110">
        <f t="shared" si="2"/>
        <v>-111953</v>
      </c>
      <c r="O32" s="108">
        <f t="shared" si="3"/>
        <v>30378</v>
      </c>
      <c r="P32" s="109">
        <f t="shared" si="3"/>
        <v>0</v>
      </c>
      <c r="Q32" s="109">
        <f t="shared" si="3"/>
        <v>0</v>
      </c>
      <c r="R32" s="109">
        <f t="shared" si="3"/>
        <v>5362</v>
      </c>
      <c r="S32" s="110">
        <f t="shared" si="4"/>
        <v>35740</v>
      </c>
      <c r="V32" s="111">
        <v>78919</v>
      </c>
      <c r="W32" s="112">
        <v>0</v>
      </c>
      <c r="X32" s="112">
        <v>0</v>
      </c>
      <c r="Y32" s="112">
        <v>13927</v>
      </c>
      <c r="Z32" s="113">
        <v>92846</v>
      </c>
      <c r="AB32" s="111">
        <v>-48572</v>
      </c>
      <c r="AC32" s="112">
        <v>0</v>
      </c>
      <c r="AD32" s="112">
        <v>0</v>
      </c>
      <c r="AE32" s="112">
        <v>-8571</v>
      </c>
      <c r="AF32" s="113">
        <v>-57143</v>
      </c>
      <c r="AH32" s="111">
        <v>30347</v>
      </c>
      <c r="AI32" s="112">
        <v>0</v>
      </c>
      <c r="AJ32" s="112">
        <v>0</v>
      </c>
      <c r="AK32" s="112">
        <v>5356</v>
      </c>
      <c r="AL32" s="113">
        <v>35703</v>
      </c>
    </row>
    <row r="33" spans="1:38" ht="13.5">
      <c r="A33" s="40" t="s">
        <v>24</v>
      </c>
      <c r="C33" s="108">
        <v>57426</v>
      </c>
      <c r="D33" s="109">
        <v>0</v>
      </c>
      <c r="E33" s="109">
        <v>0</v>
      </c>
      <c r="F33" s="109">
        <v>10135</v>
      </c>
      <c r="G33" s="110">
        <f t="shared" si="1"/>
        <v>67561</v>
      </c>
      <c r="I33" s="108">
        <v>0</v>
      </c>
      <c r="J33" s="109">
        <v>0</v>
      </c>
      <c r="K33" s="109">
        <v>0</v>
      </c>
      <c r="L33" s="109">
        <v>0</v>
      </c>
      <c r="M33" s="110">
        <f t="shared" si="2"/>
        <v>0</v>
      </c>
      <c r="O33" s="108">
        <f t="shared" si="3"/>
        <v>57426</v>
      </c>
      <c r="P33" s="109">
        <f t="shared" si="3"/>
        <v>0</v>
      </c>
      <c r="Q33" s="109">
        <f t="shared" si="3"/>
        <v>0</v>
      </c>
      <c r="R33" s="109">
        <f t="shared" si="3"/>
        <v>10135</v>
      </c>
      <c r="S33" s="110">
        <f t="shared" si="4"/>
        <v>67561</v>
      </c>
      <c r="V33" s="111">
        <v>60946</v>
      </c>
      <c r="W33" s="112">
        <v>0</v>
      </c>
      <c r="X33" s="112">
        <v>0</v>
      </c>
      <c r="Y33" s="112">
        <v>10756</v>
      </c>
      <c r="Z33" s="113">
        <v>71702</v>
      </c>
      <c r="AB33" s="111">
        <v>-1840</v>
      </c>
      <c r="AC33" s="112">
        <v>0</v>
      </c>
      <c r="AD33" s="112">
        <v>0</v>
      </c>
      <c r="AE33" s="112">
        <v>-325</v>
      </c>
      <c r="AF33" s="113">
        <v>-2165</v>
      </c>
      <c r="AH33" s="111">
        <v>59106</v>
      </c>
      <c r="AI33" s="112">
        <v>0</v>
      </c>
      <c r="AJ33" s="112">
        <v>0</v>
      </c>
      <c r="AK33" s="112">
        <v>10431</v>
      </c>
      <c r="AL33" s="113">
        <v>69537</v>
      </c>
    </row>
    <row r="34" spans="1:38" ht="13.5">
      <c r="A34" s="40" t="s">
        <v>25</v>
      </c>
      <c r="C34" s="108">
        <v>1289619</v>
      </c>
      <c r="D34" s="109">
        <v>0</v>
      </c>
      <c r="E34" s="109">
        <v>0</v>
      </c>
      <c r="F34" s="109">
        <v>227578</v>
      </c>
      <c r="G34" s="110">
        <f t="shared" si="1"/>
        <v>1517197</v>
      </c>
      <c r="I34" s="108">
        <v>-158503</v>
      </c>
      <c r="J34" s="109">
        <v>0</v>
      </c>
      <c r="K34" s="109">
        <v>0</v>
      </c>
      <c r="L34" s="109">
        <v>-27971</v>
      </c>
      <c r="M34" s="110">
        <f t="shared" si="2"/>
        <v>-186474</v>
      </c>
      <c r="O34" s="108">
        <f t="shared" si="3"/>
        <v>1131116</v>
      </c>
      <c r="P34" s="109">
        <f t="shared" si="3"/>
        <v>0</v>
      </c>
      <c r="Q34" s="109">
        <f t="shared" si="3"/>
        <v>0</v>
      </c>
      <c r="R34" s="109">
        <f t="shared" si="3"/>
        <v>199607</v>
      </c>
      <c r="S34" s="110">
        <f t="shared" si="4"/>
        <v>1330723</v>
      </c>
      <c r="V34" s="111">
        <v>1287358</v>
      </c>
      <c r="W34" s="112">
        <v>0</v>
      </c>
      <c r="X34" s="112">
        <v>0</v>
      </c>
      <c r="Y34" s="112">
        <v>227181</v>
      </c>
      <c r="Z34" s="113">
        <v>1514539</v>
      </c>
      <c r="AB34" s="111">
        <v>-158146</v>
      </c>
      <c r="AC34" s="112">
        <v>0</v>
      </c>
      <c r="AD34" s="112">
        <v>0</v>
      </c>
      <c r="AE34" s="112">
        <v>-27908</v>
      </c>
      <c r="AF34" s="113">
        <v>-186054</v>
      </c>
      <c r="AH34" s="111">
        <v>1129212</v>
      </c>
      <c r="AI34" s="112">
        <v>0</v>
      </c>
      <c r="AJ34" s="112">
        <v>0</v>
      </c>
      <c r="AK34" s="112">
        <v>199273</v>
      </c>
      <c r="AL34" s="113">
        <v>1328485</v>
      </c>
    </row>
    <row r="35" spans="1:38" ht="13.5">
      <c r="A35" s="40" t="s">
        <v>26</v>
      </c>
      <c r="C35" s="108">
        <v>751177</v>
      </c>
      <c r="D35" s="109">
        <v>0</v>
      </c>
      <c r="E35" s="109">
        <v>0</v>
      </c>
      <c r="F35" s="109">
        <v>132560</v>
      </c>
      <c r="G35" s="110">
        <f t="shared" si="1"/>
        <v>883737</v>
      </c>
      <c r="I35" s="108">
        <v>-320559</v>
      </c>
      <c r="J35" s="109">
        <v>0</v>
      </c>
      <c r="K35" s="109">
        <v>0</v>
      </c>
      <c r="L35" s="109">
        <v>-56569</v>
      </c>
      <c r="M35" s="110">
        <f t="shared" si="2"/>
        <v>-377128</v>
      </c>
      <c r="O35" s="108">
        <f t="shared" si="3"/>
        <v>430618</v>
      </c>
      <c r="P35" s="109">
        <f t="shared" si="3"/>
        <v>0</v>
      </c>
      <c r="Q35" s="109">
        <f t="shared" si="3"/>
        <v>0</v>
      </c>
      <c r="R35" s="109">
        <f t="shared" si="3"/>
        <v>75991</v>
      </c>
      <c r="S35" s="110">
        <f t="shared" si="4"/>
        <v>506609</v>
      </c>
      <c r="V35" s="111">
        <v>732760</v>
      </c>
      <c r="W35" s="112">
        <v>0</v>
      </c>
      <c r="X35" s="112">
        <v>0</v>
      </c>
      <c r="Y35" s="112">
        <v>129310</v>
      </c>
      <c r="Z35" s="113">
        <v>862070</v>
      </c>
      <c r="AB35" s="111">
        <v>-302237</v>
      </c>
      <c r="AC35" s="112">
        <v>0</v>
      </c>
      <c r="AD35" s="112">
        <v>0</v>
      </c>
      <c r="AE35" s="112">
        <v>-53336</v>
      </c>
      <c r="AF35" s="113">
        <v>-355573</v>
      </c>
      <c r="AH35" s="111">
        <v>430523</v>
      </c>
      <c r="AI35" s="112">
        <v>0</v>
      </c>
      <c r="AJ35" s="112">
        <v>0</v>
      </c>
      <c r="AK35" s="112">
        <v>75974</v>
      </c>
      <c r="AL35" s="113">
        <v>506497</v>
      </c>
    </row>
    <row r="36" spans="1:38" ht="13.5">
      <c r="A36" s="40" t="s">
        <v>27</v>
      </c>
      <c r="C36" s="108">
        <v>373099</v>
      </c>
      <c r="D36" s="109">
        <v>0</v>
      </c>
      <c r="E36" s="109">
        <v>0</v>
      </c>
      <c r="F36" s="109">
        <v>65841</v>
      </c>
      <c r="G36" s="110">
        <f t="shared" si="1"/>
        <v>438940</v>
      </c>
      <c r="I36" s="108">
        <v>-139360</v>
      </c>
      <c r="J36" s="109">
        <v>0</v>
      </c>
      <c r="K36" s="109">
        <v>0</v>
      </c>
      <c r="L36" s="109">
        <v>-24593</v>
      </c>
      <c r="M36" s="110">
        <f t="shared" si="2"/>
        <v>-163953</v>
      </c>
      <c r="O36" s="108">
        <f t="shared" si="3"/>
        <v>233739</v>
      </c>
      <c r="P36" s="109">
        <f t="shared" si="3"/>
        <v>0</v>
      </c>
      <c r="Q36" s="109">
        <f t="shared" si="3"/>
        <v>0</v>
      </c>
      <c r="R36" s="109">
        <f t="shared" si="3"/>
        <v>41248</v>
      </c>
      <c r="S36" s="110">
        <f t="shared" si="4"/>
        <v>274987</v>
      </c>
      <c r="V36" s="111">
        <v>258234</v>
      </c>
      <c r="W36" s="112">
        <v>0</v>
      </c>
      <c r="X36" s="112">
        <v>0</v>
      </c>
      <c r="Y36" s="112">
        <v>45571</v>
      </c>
      <c r="Z36" s="113">
        <v>303805</v>
      </c>
      <c r="AB36" s="111">
        <v>-24495</v>
      </c>
      <c r="AC36" s="112">
        <v>0</v>
      </c>
      <c r="AD36" s="112">
        <v>0</v>
      </c>
      <c r="AE36" s="112">
        <v>-4323</v>
      </c>
      <c r="AF36" s="113">
        <v>-28818</v>
      </c>
      <c r="AH36" s="111">
        <v>233739</v>
      </c>
      <c r="AI36" s="112">
        <v>0</v>
      </c>
      <c r="AJ36" s="112">
        <v>0</v>
      </c>
      <c r="AK36" s="112">
        <v>41248</v>
      </c>
      <c r="AL36" s="113">
        <v>274987</v>
      </c>
    </row>
    <row r="37" spans="1:38" ht="13.5">
      <c r="A37" s="40" t="s">
        <v>28</v>
      </c>
      <c r="C37" s="108">
        <v>21771645</v>
      </c>
      <c r="D37" s="109">
        <v>0</v>
      </c>
      <c r="E37" s="109">
        <v>0</v>
      </c>
      <c r="F37" s="109">
        <v>3842057</v>
      </c>
      <c r="G37" s="110">
        <f t="shared" si="1"/>
        <v>25613702</v>
      </c>
      <c r="I37" s="108">
        <v>-2498377</v>
      </c>
      <c r="J37" s="109">
        <v>0</v>
      </c>
      <c r="K37" s="109">
        <v>0</v>
      </c>
      <c r="L37" s="109">
        <v>-440890</v>
      </c>
      <c r="M37" s="110">
        <f t="shared" si="2"/>
        <v>-2939267</v>
      </c>
      <c r="O37" s="108">
        <f t="shared" si="3"/>
        <v>19273268</v>
      </c>
      <c r="P37" s="109">
        <f t="shared" si="3"/>
        <v>0</v>
      </c>
      <c r="Q37" s="109">
        <f t="shared" si="3"/>
        <v>0</v>
      </c>
      <c r="R37" s="109">
        <f t="shared" si="3"/>
        <v>3401167</v>
      </c>
      <c r="S37" s="110">
        <f t="shared" si="4"/>
        <v>22674435</v>
      </c>
      <c r="V37" s="111">
        <v>21860504</v>
      </c>
      <c r="W37" s="112">
        <v>0</v>
      </c>
      <c r="X37" s="112">
        <v>0</v>
      </c>
      <c r="Y37" s="112">
        <v>3857737</v>
      </c>
      <c r="Z37" s="113">
        <v>25718241</v>
      </c>
      <c r="AB37" s="111">
        <v>-3234370</v>
      </c>
      <c r="AC37" s="112">
        <v>0</v>
      </c>
      <c r="AD37" s="112">
        <v>0</v>
      </c>
      <c r="AE37" s="112">
        <v>-570770</v>
      </c>
      <c r="AF37" s="113">
        <v>-3805140</v>
      </c>
      <c r="AH37" s="111">
        <v>18626134</v>
      </c>
      <c r="AI37" s="112">
        <v>0</v>
      </c>
      <c r="AJ37" s="112">
        <v>0</v>
      </c>
      <c r="AK37" s="112">
        <v>3286967</v>
      </c>
      <c r="AL37" s="113">
        <v>21913101</v>
      </c>
    </row>
    <row r="38" spans="1:38" ht="13.5">
      <c r="A38" s="40" t="s">
        <v>55</v>
      </c>
      <c r="C38" s="108">
        <v>3299095</v>
      </c>
      <c r="D38" s="109">
        <v>0</v>
      </c>
      <c r="E38" s="109">
        <v>0</v>
      </c>
      <c r="F38" s="109">
        <v>582195</v>
      </c>
      <c r="G38" s="110">
        <f t="shared" si="1"/>
        <v>3881290</v>
      </c>
      <c r="I38" s="108">
        <v>-1313257</v>
      </c>
      <c r="J38" s="109">
        <v>0</v>
      </c>
      <c r="K38" s="109">
        <v>0</v>
      </c>
      <c r="L38" s="109">
        <v>-231751</v>
      </c>
      <c r="M38" s="110">
        <f t="shared" si="2"/>
        <v>-1545008</v>
      </c>
      <c r="O38" s="108">
        <f t="shared" si="3"/>
        <v>1985838</v>
      </c>
      <c r="P38" s="109">
        <f t="shared" si="3"/>
        <v>0</v>
      </c>
      <c r="Q38" s="109">
        <f t="shared" si="3"/>
        <v>0</v>
      </c>
      <c r="R38" s="109">
        <f t="shared" si="3"/>
        <v>350444</v>
      </c>
      <c r="S38" s="110">
        <f t="shared" si="4"/>
        <v>2336282</v>
      </c>
      <c r="V38" s="111">
        <v>3829453</v>
      </c>
      <c r="W38" s="112">
        <v>0</v>
      </c>
      <c r="X38" s="112">
        <v>0</v>
      </c>
      <c r="Y38" s="112">
        <v>675785</v>
      </c>
      <c r="Z38" s="113">
        <v>4505238</v>
      </c>
      <c r="AB38" s="111">
        <v>-1855191</v>
      </c>
      <c r="AC38" s="112">
        <v>0</v>
      </c>
      <c r="AD38" s="112">
        <v>0</v>
      </c>
      <c r="AE38" s="112">
        <v>-327387</v>
      </c>
      <c r="AF38" s="113">
        <v>-2182578</v>
      </c>
      <c r="AH38" s="111">
        <v>1974262</v>
      </c>
      <c r="AI38" s="112">
        <v>0</v>
      </c>
      <c r="AJ38" s="112">
        <v>0</v>
      </c>
      <c r="AK38" s="112">
        <v>348398</v>
      </c>
      <c r="AL38" s="113">
        <v>2322660</v>
      </c>
    </row>
    <row r="39" spans="1:38" ht="13.5">
      <c r="A39" s="40" t="s">
        <v>29</v>
      </c>
      <c r="C39" s="108">
        <v>68071</v>
      </c>
      <c r="D39" s="109">
        <v>0</v>
      </c>
      <c r="E39" s="109">
        <v>0</v>
      </c>
      <c r="F39" s="109">
        <v>12012</v>
      </c>
      <c r="G39" s="110">
        <f t="shared" si="1"/>
        <v>80083</v>
      </c>
      <c r="I39" s="108">
        <v>-65118</v>
      </c>
      <c r="J39" s="109">
        <v>0</v>
      </c>
      <c r="K39" s="109">
        <v>0</v>
      </c>
      <c r="L39" s="109">
        <v>-11491</v>
      </c>
      <c r="M39" s="110">
        <f t="shared" si="2"/>
        <v>-76609</v>
      </c>
      <c r="O39" s="108">
        <f t="shared" si="3"/>
        <v>2953</v>
      </c>
      <c r="P39" s="109">
        <f t="shared" si="3"/>
        <v>0</v>
      </c>
      <c r="Q39" s="109">
        <f t="shared" si="3"/>
        <v>0</v>
      </c>
      <c r="R39" s="109">
        <f t="shared" si="3"/>
        <v>521</v>
      </c>
      <c r="S39" s="110">
        <f t="shared" si="4"/>
        <v>3474</v>
      </c>
      <c r="V39" s="111">
        <v>18902</v>
      </c>
      <c r="W39" s="112">
        <v>0</v>
      </c>
      <c r="X39" s="112">
        <v>0</v>
      </c>
      <c r="Y39" s="112">
        <v>3335</v>
      </c>
      <c r="Z39" s="113">
        <v>22237</v>
      </c>
      <c r="AB39" s="111">
        <v>-15943</v>
      </c>
      <c r="AC39" s="112">
        <v>0</v>
      </c>
      <c r="AD39" s="112">
        <v>0</v>
      </c>
      <c r="AE39" s="112">
        <v>-2813</v>
      </c>
      <c r="AF39" s="113">
        <v>-18756</v>
      </c>
      <c r="AH39" s="111">
        <v>2959</v>
      </c>
      <c r="AI39" s="112">
        <v>0</v>
      </c>
      <c r="AJ39" s="112">
        <v>0</v>
      </c>
      <c r="AK39" s="112">
        <v>522</v>
      </c>
      <c r="AL39" s="113">
        <v>3481</v>
      </c>
    </row>
    <row r="40" spans="1:38" ht="13.5">
      <c r="A40" s="40" t="s">
        <v>30</v>
      </c>
      <c r="C40" s="108">
        <v>13724722</v>
      </c>
      <c r="D40" s="109">
        <v>0</v>
      </c>
      <c r="E40" s="109">
        <v>0</v>
      </c>
      <c r="F40" s="109">
        <v>2422010</v>
      </c>
      <c r="G40" s="110">
        <f t="shared" si="1"/>
        <v>16146732</v>
      </c>
      <c r="I40" s="108">
        <v>-5460142</v>
      </c>
      <c r="J40" s="109">
        <v>0</v>
      </c>
      <c r="K40" s="109">
        <v>0</v>
      </c>
      <c r="L40" s="109">
        <v>-963554</v>
      </c>
      <c r="M40" s="110">
        <f t="shared" si="2"/>
        <v>-6423696</v>
      </c>
      <c r="O40" s="108">
        <f t="shared" si="3"/>
        <v>8264580</v>
      </c>
      <c r="P40" s="109">
        <f t="shared" si="3"/>
        <v>0</v>
      </c>
      <c r="Q40" s="109">
        <f t="shared" si="3"/>
        <v>0</v>
      </c>
      <c r="R40" s="109">
        <f t="shared" si="3"/>
        <v>1458456</v>
      </c>
      <c r="S40" s="110">
        <f t="shared" si="4"/>
        <v>9723036</v>
      </c>
      <c r="V40" s="111">
        <v>14325319</v>
      </c>
      <c r="W40" s="112">
        <v>0</v>
      </c>
      <c r="X40" s="112">
        <v>0</v>
      </c>
      <c r="Y40" s="112">
        <v>2527999</v>
      </c>
      <c r="Z40" s="113">
        <v>16853318</v>
      </c>
      <c r="AB40" s="111">
        <v>-6097512</v>
      </c>
      <c r="AC40" s="112">
        <v>0</v>
      </c>
      <c r="AD40" s="112">
        <v>0</v>
      </c>
      <c r="AE40" s="112">
        <v>-1076032</v>
      </c>
      <c r="AF40" s="113">
        <v>-7173544</v>
      </c>
      <c r="AH40" s="111">
        <v>8227807</v>
      </c>
      <c r="AI40" s="112">
        <v>0</v>
      </c>
      <c r="AJ40" s="112">
        <v>0</v>
      </c>
      <c r="AK40" s="112">
        <v>1451967</v>
      </c>
      <c r="AL40" s="113">
        <v>9679774</v>
      </c>
    </row>
    <row r="41" spans="1:38" ht="13.5">
      <c r="A41" s="40" t="s">
        <v>56</v>
      </c>
      <c r="C41" s="108">
        <v>14444467</v>
      </c>
      <c r="D41" s="109">
        <v>0</v>
      </c>
      <c r="E41" s="109">
        <v>0</v>
      </c>
      <c r="F41" s="109">
        <v>2549023</v>
      </c>
      <c r="G41" s="110">
        <f t="shared" si="1"/>
        <v>16993490</v>
      </c>
      <c r="I41" s="108">
        <v>-2028355</v>
      </c>
      <c r="J41" s="109">
        <v>0</v>
      </c>
      <c r="K41" s="109">
        <v>0</v>
      </c>
      <c r="L41" s="109">
        <v>-357945</v>
      </c>
      <c r="M41" s="110">
        <f t="shared" si="2"/>
        <v>-2386300</v>
      </c>
      <c r="O41" s="108">
        <f t="shared" si="3"/>
        <v>12416112</v>
      </c>
      <c r="P41" s="109">
        <f t="shared" si="3"/>
        <v>0</v>
      </c>
      <c r="Q41" s="109">
        <f t="shared" si="3"/>
        <v>0</v>
      </c>
      <c r="R41" s="109">
        <f t="shared" si="3"/>
        <v>2191078</v>
      </c>
      <c r="S41" s="110">
        <f t="shared" si="4"/>
        <v>14607190</v>
      </c>
      <c r="V41" s="111">
        <v>12621888</v>
      </c>
      <c r="W41" s="112">
        <v>0</v>
      </c>
      <c r="X41" s="112">
        <v>0</v>
      </c>
      <c r="Y41" s="112">
        <v>2227391</v>
      </c>
      <c r="Z41" s="113">
        <v>14849279</v>
      </c>
      <c r="AB41" s="111">
        <v>-205776</v>
      </c>
      <c r="AC41" s="112">
        <v>0</v>
      </c>
      <c r="AD41" s="112">
        <v>0</v>
      </c>
      <c r="AE41" s="112">
        <v>-36313</v>
      </c>
      <c r="AF41" s="113">
        <v>-242089</v>
      </c>
      <c r="AH41" s="111">
        <v>12416112</v>
      </c>
      <c r="AI41" s="112">
        <v>0</v>
      </c>
      <c r="AJ41" s="112">
        <v>0</v>
      </c>
      <c r="AK41" s="112">
        <v>2191078</v>
      </c>
      <c r="AL41" s="113">
        <v>14607190</v>
      </c>
    </row>
    <row r="42" spans="1:38" ht="13.5">
      <c r="A42" s="40" t="s">
        <v>31</v>
      </c>
      <c r="C42" s="108">
        <v>412578</v>
      </c>
      <c r="D42" s="109">
        <v>0</v>
      </c>
      <c r="E42" s="109">
        <v>0</v>
      </c>
      <c r="F42" s="109">
        <v>72809</v>
      </c>
      <c r="G42" s="110">
        <f t="shared" si="1"/>
        <v>485387</v>
      </c>
      <c r="I42" s="108">
        <v>-169943</v>
      </c>
      <c r="J42" s="109">
        <v>0</v>
      </c>
      <c r="K42" s="109">
        <v>0</v>
      </c>
      <c r="L42" s="109">
        <v>-29990</v>
      </c>
      <c r="M42" s="110">
        <f t="shared" si="2"/>
        <v>-199933</v>
      </c>
      <c r="O42" s="108">
        <f t="shared" si="3"/>
        <v>242635</v>
      </c>
      <c r="P42" s="109">
        <f t="shared" si="3"/>
        <v>0</v>
      </c>
      <c r="Q42" s="109">
        <f t="shared" si="3"/>
        <v>0</v>
      </c>
      <c r="R42" s="109">
        <f t="shared" si="3"/>
        <v>42819</v>
      </c>
      <c r="S42" s="110">
        <f t="shared" si="4"/>
        <v>285454</v>
      </c>
      <c r="V42" s="111">
        <v>535774</v>
      </c>
      <c r="W42" s="112">
        <v>0</v>
      </c>
      <c r="X42" s="112">
        <v>0</v>
      </c>
      <c r="Y42" s="112">
        <v>94547</v>
      </c>
      <c r="Z42" s="113">
        <v>630321</v>
      </c>
      <c r="AB42" s="111">
        <v>-293174</v>
      </c>
      <c r="AC42" s="112">
        <v>0</v>
      </c>
      <c r="AD42" s="112">
        <v>0</v>
      </c>
      <c r="AE42" s="112">
        <v>-51736</v>
      </c>
      <c r="AF42" s="113">
        <v>-344910</v>
      </c>
      <c r="AH42" s="111">
        <v>242600</v>
      </c>
      <c r="AI42" s="112">
        <v>0</v>
      </c>
      <c r="AJ42" s="112">
        <v>0</v>
      </c>
      <c r="AK42" s="112">
        <v>42811</v>
      </c>
      <c r="AL42" s="113">
        <v>285411</v>
      </c>
    </row>
    <row r="43" spans="1:38" ht="13.5">
      <c r="A43" s="40" t="s">
        <v>32</v>
      </c>
      <c r="C43" s="108">
        <v>9804551</v>
      </c>
      <c r="D43" s="109">
        <v>0</v>
      </c>
      <c r="E43" s="109">
        <v>0</v>
      </c>
      <c r="F43" s="109">
        <v>1730215</v>
      </c>
      <c r="G43" s="110">
        <f t="shared" si="1"/>
        <v>11534766</v>
      </c>
      <c r="I43" s="108">
        <v>-3194436</v>
      </c>
      <c r="J43" s="109">
        <v>0</v>
      </c>
      <c r="K43" s="109">
        <v>0</v>
      </c>
      <c r="L43" s="109">
        <v>-563724</v>
      </c>
      <c r="M43" s="110">
        <f t="shared" si="2"/>
        <v>-3758160</v>
      </c>
      <c r="O43" s="108">
        <f t="shared" si="3"/>
        <v>6610115</v>
      </c>
      <c r="P43" s="109">
        <f t="shared" si="3"/>
        <v>0</v>
      </c>
      <c r="Q43" s="109">
        <f t="shared" si="3"/>
        <v>0</v>
      </c>
      <c r="R43" s="109">
        <f t="shared" si="3"/>
        <v>1166491</v>
      </c>
      <c r="S43" s="110">
        <f t="shared" si="4"/>
        <v>7776606</v>
      </c>
      <c r="V43" s="111">
        <v>8944741</v>
      </c>
      <c r="W43" s="112">
        <v>0</v>
      </c>
      <c r="X43" s="112">
        <v>0</v>
      </c>
      <c r="Y43" s="112">
        <v>1578483</v>
      </c>
      <c r="Z43" s="113">
        <v>10523224</v>
      </c>
      <c r="AB43" s="111">
        <v>-2334626</v>
      </c>
      <c r="AC43" s="112">
        <v>0</v>
      </c>
      <c r="AD43" s="112">
        <v>0</v>
      </c>
      <c r="AE43" s="112">
        <v>-411993</v>
      </c>
      <c r="AF43" s="113">
        <v>-2746619</v>
      </c>
      <c r="AH43" s="111">
        <v>6610115</v>
      </c>
      <c r="AI43" s="112">
        <v>0</v>
      </c>
      <c r="AJ43" s="112">
        <v>0</v>
      </c>
      <c r="AK43" s="112">
        <v>1166490</v>
      </c>
      <c r="AL43" s="113">
        <v>7776605</v>
      </c>
    </row>
    <row r="44" spans="1:38" ht="13.5">
      <c r="A44" s="40" t="s">
        <v>33</v>
      </c>
      <c r="C44" s="108">
        <v>26324593</v>
      </c>
      <c r="D44" s="109">
        <v>0</v>
      </c>
      <c r="E44" s="109">
        <v>0</v>
      </c>
      <c r="F44" s="109">
        <v>4645516</v>
      </c>
      <c r="G44" s="110">
        <f t="shared" si="1"/>
        <v>30970109</v>
      </c>
      <c r="I44" s="108">
        <v>-8165766</v>
      </c>
      <c r="J44" s="109">
        <v>0</v>
      </c>
      <c r="K44" s="109">
        <v>0</v>
      </c>
      <c r="L44" s="109">
        <v>-1441018</v>
      </c>
      <c r="M44" s="110">
        <f t="shared" si="2"/>
        <v>-9606784</v>
      </c>
      <c r="O44" s="108">
        <f t="shared" si="3"/>
        <v>18158827</v>
      </c>
      <c r="P44" s="109">
        <f t="shared" si="3"/>
        <v>0</v>
      </c>
      <c r="Q44" s="109">
        <f t="shared" si="3"/>
        <v>0</v>
      </c>
      <c r="R44" s="109">
        <f t="shared" si="3"/>
        <v>3204498</v>
      </c>
      <c r="S44" s="110">
        <f t="shared" si="4"/>
        <v>21363325</v>
      </c>
      <c r="V44" s="111">
        <v>24874219</v>
      </c>
      <c r="W44" s="112">
        <v>0</v>
      </c>
      <c r="X44" s="112">
        <v>0</v>
      </c>
      <c r="Y44" s="112">
        <v>4389569</v>
      </c>
      <c r="Z44" s="113">
        <v>29263788</v>
      </c>
      <c r="AB44" s="111">
        <v>-6427426</v>
      </c>
      <c r="AC44" s="112">
        <v>0</v>
      </c>
      <c r="AD44" s="112">
        <v>0</v>
      </c>
      <c r="AE44" s="112">
        <v>-1134252</v>
      </c>
      <c r="AF44" s="113">
        <v>-7561678</v>
      </c>
      <c r="AH44" s="111">
        <v>18446793</v>
      </c>
      <c r="AI44" s="112">
        <v>0</v>
      </c>
      <c r="AJ44" s="112">
        <v>0</v>
      </c>
      <c r="AK44" s="112">
        <v>3255317</v>
      </c>
      <c r="AL44" s="113">
        <v>21702110</v>
      </c>
    </row>
    <row r="45" spans="1:38" ht="13.5">
      <c r="A45" s="40" t="s">
        <v>34</v>
      </c>
      <c r="C45" s="108">
        <v>2391625</v>
      </c>
      <c r="D45" s="109">
        <v>0</v>
      </c>
      <c r="E45" s="109">
        <v>0</v>
      </c>
      <c r="F45" s="109">
        <v>422054</v>
      </c>
      <c r="G45" s="110">
        <f t="shared" si="1"/>
        <v>2813679</v>
      </c>
      <c r="I45" s="108">
        <v>-506498</v>
      </c>
      <c r="J45" s="109">
        <v>0</v>
      </c>
      <c r="K45" s="109">
        <v>0</v>
      </c>
      <c r="L45" s="109">
        <v>-89381</v>
      </c>
      <c r="M45" s="110">
        <f t="shared" si="2"/>
        <v>-595879</v>
      </c>
      <c r="O45" s="108">
        <f t="shared" si="3"/>
        <v>1885127</v>
      </c>
      <c r="P45" s="109">
        <f t="shared" si="3"/>
        <v>0</v>
      </c>
      <c r="Q45" s="109">
        <f t="shared" si="3"/>
        <v>0</v>
      </c>
      <c r="R45" s="109">
        <f t="shared" si="3"/>
        <v>332673</v>
      </c>
      <c r="S45" s="110">
        <f t="shared" si="4"/>
        <v>2217800</v>
      </c>
      <c r="V45" s="111">
        <v>4924050</v>
      </c>
      <c r="W45" s="112">
        <v>0</v>
      </c>
      <c r="X45" s="112">
        <v>0</v>
      </c>
      <c r="Y45" s="112">
        <v>868950</v>
      </c>
      <c r="Z45" s="113">
        <v>5793000</v>
      </c>
      <c r="AB45" s="111">
        <v>-3040128</v>
      </c>
      <c r="AC45" s="112">
        <v>0</v>
      </c>
      <c r="AD45" s="112">
        <v>0</v>
      </c>
      <c r="AE45" s="112">
        <v>-536492</v>
      </c>
      <c r="AF45" s="113">
        <v>-3576620</v>
      </c>
      <c r="AH45" s="111">
        <v>1883922</v>
      </c>
      <c r="AI45" s="112">
        <v>0</v>
      </c>
      <c r="AJ45" s="112">
        <v>0</v>
      </c>
      <c r="AK45" s="112">
        <v>332458</v>
      </c>
      <c r="AL45" s="113">
        <v>2216380</v>
      </c>
    </row>
    <row r="46" spans="1:38" ht="13.5">
      <c r="A46" s="40" t="s">
        <v>35</v>
      </c>
      <c r="C46" s="108">
        <v>7272490</v>
      </c>
      <c r="D46" s="109">
        <v>0</v>
      </c>
      <c r="E46" s="109">
        <v>0</v>
      </c>
      <c r="F46" s="109">
        <v>1283381</v>
      </c>
      <c r="G46" s="110">
        <f t="shared" si="1"/>
        <v>8555871</v>
      </c>
      <c r="I46" s="108">
        <v>-2340885</v>
      </c>
      <c r="J46" s="109">
        <v>0</v>
      </c>
      <c r="K46" s="109">
        <v>0</v>
      </c>
      <c r="L46" s="109">
        <v>-413097</v>
      </c>
      <c r="M46" s="110">
        <f t="shared" si="2"/>
        <v>-2753982</v>
      </c>
      <c r="O46" s="108">
        <f t="shared" si="3"/>
        <v>4931605</v>
      </c>
      <c r="P46" s="109">
        <f t="shared" si="3"/>
        <v>0</v>
      </c>
      <c r="Q46" s="109">
        <f t="shared" si="3"/>
        <v>0</v>
      </c>
      <c r="R46" s="109">
        <f t="shared" si="3"/>
        <v>870284</v>
      </c>
      <c r="S46" s="110">
        <f t="shared" si="4"/>
        <v>5801889</v>
      </c>
      <c r="V46" s="111">
        <v>7937220</v>
      </c>
      <c r="W46" s="112">
        <v>0</v>
      </c>
      <c r="X46" s="112">
        <v>0</v>
      </c>
      <c r="Y46" s="112">
        <v>1400687</v>
      </c>
      <c r="Z46" s="113">
        <v>9337907</v>
      </c>
      <c r="AB46" s="111">
        <v>-3044164</v>
      </c>
      <c r="AC46" s="112">
        <v>0</v>
      </c>
      <c r="AD46" s="112">
        <v>0</v>
      </c>
      <c r="AE46" s="112">
        <v>-537205</v>
      </c>
      <c r="AF46" s="113">
        <v>-3581369</v>
      </c>
      <c r="AH46" s="111">
        <v>4893056</v>
      </c>
      <c r="AI46" s="112">
        <v>0</v>
      </c>
      <c r="AJ46" s="112">
        <v>0</v>
      </c>
      <c r="AK46" s="112">
        <v>863482</v>
      </c>
      <c r="AL46" s="113">
        <v>5756538</v>
      </c>
    </row>
    <row r="47" spans="1:38" ht="13.5">
      <c r="A47" s="40" t="s">
        <v>36</v>
      </c>
      <c r="C47" s="108">
        <v>2371419</v>
      </c>
      <c r="D47" s="109">
        <v>0</v>
      </c>
      <c r="E47" s="109">
        <v>0</v>
      </c>
      <c r="F47" s="109">
        <v>418485</v>
      </c>
      <c r="G47" s="110">
        <f t="shared" si="1"/>
        <v>2789904</v>
      </c>
      <c r="I47" s="108">
        <v>-799296</v>
      </c>
      <c r="J47" s="109">
        <v>0</v>
      </c>
      <c r="K47" s="109">
        <v>0</v>
      </c>
      <c r="L47" s="109">
        <v>-141052</v>
      </c>
      <c r="M47" s="110">
        <f t="shared" si="2"/>
        <v>-940348</v>
      </c>
      <c r="O47" s="108">
        <f t="shared" si="3"/>
        <v>1572123</v>
      </c>
      <c r="P47" s="109">
        <f t="shared" si="3"/>
        <v>0</v>
      </c>
      <c r="Q47" s="109">
        <f t="shared" si="3"/>
        <v>0</v>
      </c>
      <c r="R47" s="109">
        <f t="shared" si="3"/>
        <v>277433</v>
      </c>
      <c r="S47" s="110">
        <f t="shared" si="4"/>
        <v>1849556</v>
      </c>
      <c r="V47" s="111">
        <v>1861495</v>
      </c>
      <c r="W47" s="112">
        <v>0</v>
      </c>
      <c r="X47" s="112">
        <v>0</v>
      </c>
      <c r="Y47" s="112">
        <v>328501</v>
      </c>
      <c r="Z47" s="113">
        <v>2189996</v>
      </c>
      <c r="AB47" s="111">
        <v>-294224</v>
      </c>
      <c r="AC47" s="112">
        <v>0</v>
      </c>
      <c r="AD47" s="112">
        <v>0</v>
      </c>
      <c r="AE47" s="112">
        <v>-51922</v>
      </c>
      <c r="AF47" s="113">
        <v>-346146</v>
      </c>
      <c r="AH47" s="111">
        <v>1567271</v>
      </c>
      <c r="AI47" s="112">
        <v>0</v>
      </c>
      <c r="AJ47" s="112">
        <v>0</v>
      </c>
      <c r="AK47" s="112">
        <v>276579</v>
      </c>
      <c r="AL47" s="113">
        <v>1843850</v>
      </c>
    </row>
    <row r="48" spans="1:38" ht="13.5">
      <c r="A48" s="40" t="s">
        <v>37</v>
      </c>
      <c r="C48" s="108">
        <v>8597406</v>
      </c>
      <c r="D48" s="109">
        <v>0</v>
      </c>
      <c r="E48" s="109">
        <v>0</v>
      </c>
      <c r="F48" s="109">
        <v>1517190</v>
      </c>
      <c r="G48" s="110">
        <f t="shared" si="1"/>
        <v>10114596</v>
      </c>
      <c r="I48" s="108">
        <v>-4389045</v>
      </c>
      <c r="J48" s="109">
        <v>0</v>
      </c>
      <c r="K48" s="109">
        <v>0</v>
      </c>
      <c r="L48" s="109">
        <v>-774537</v>
      </c>
      <c r="M48" s="110">
        <f t="shared" si="2"/>
        <v>-5163582</v>
      </c>
      <c r="O48" s="108">
        <f t="shared" si="3"/>
        <v>4208361</v>
      </c>
      <c r="P48" s="109">
        <f t="shared" si="3"/>
        <v>0</v>
      </c>
      <c r="Q48" s="109">
        <f t="shared" si="3"/>
        <v>0</v>
      </c>
      <c r="R48" s="109">
        <f t="shared" si="3"/>
        <v>742653</v>
      </c>
      <c r="S48" s="110">
        <f t="shared" si="4"/>
        <v>4951014</v>
      </c>
      <c r="V48" s="111">
        <v>8302281</v>
      </c>
      <c r="W48" s="112">
        <v>0</v>
      </c>
      <c r="X48" s="112">
        <v>0</v>
      </c>
      <c r="Y48" s="112">
        <v>1465109</v>
      </c>
      <c r="Z48" s="113">
        <v>9767390</v>
      </c>
      <c r="AB48" s="111">
        <v>-4016296</v>
      </c>
      <c r="AC48" s="112">
        <v>0</v>
      </c>
      <c r="AD48" s="112">
        <v>0</v>
      </c>
      <c r="AE48" s="112">
        <v>-708758</v>
      </c>
      <c r="AF48" s="113">
        <v>-4725054</v>
      </c>
      <c r="AH48" s="111">
        <v>4285985</v>
      </c>
      <c r="AI48" s="112">
        <v>0</v>
      </c>
      <c r="AJ48" s="112">
        <v>0</v>
      </c>
      <c r="AK48" s="112">
        <v>756351</v>
      </c>
      <c r="AL48" s="113">
        <v>5042336</v>
      </c>
    </row>
    <row r="49" spans="1:38" ht="13.5">
      <c r="A49" s="40" t="s">
        <v>38</v>
      </c>
      <c r="C49" s="108">
        <v>2796873</v>
      </c>
      <c r="D49" s="109">
        <v>0</v>
      </c>
      <c r="E49" s="109">
        <v>0</v>
      </c>
      <c r="F49" s="109">
        <v>493567</v>
      </c>
      <c r="G49" s="110">
        <f t="shared" si="1"/>
        <v>3290440</v>
      </c>
      <c r="I49" s="108">
        <v>-965960</v>
      </c>
      <c r="J49" s="109">
        <v>0</v>
      </c>
      <c r="K49" s="109">
        <v>0</v>
      </c>
      <c r="L49" s="109">
        <v>-170463</v>
      </c>
      <c r="M49" s="110">
        <f t="shared" si="2"/>
        <v>-1136423</v>
      </c>
      <c r="O49" s="108">
        <f t="shared" si="3"/>
        <v>1830913</v>
      </c>
      <c r="P49" s="109">
        <f t="shared" si="3"/>
        <v>0</v>
      </c>
      <c r="Q49" s="109">
        <f t="shared" si="3"/>
        <v>0</v>
      </c>
      <c r="R49" s="109">
        <f t="shared" si="3"/>
        <v>323104</v>
      </c>
      <c r="S49" s="110">
        <f t="shared" si="4"/>
        <v>2154017</v>
      </c>
      <c r="V49" s="111">
        <v>2821511</v>
      </c>
      <c r="W49" s="112">
        <v>0</v>
      </c>
      <c r="X49" s="112">
        <v>0</v>
      </c>
      <c r="Y49" s="112">
        <v>497917</v>
      </c>
      <c r="Z49" s="113">
        <v>3319428</v>
      </c>
      <c r="AB49" s="111">
        <v>-990598</v>
      </c>
      <c r="AC49" s="112">
        <v>0</v>
      </c>
      <c r="AD49" s="112">
        <v>0</v>
      </c>
      <c r="AE49" s="112">
        <v>-174812</v>
      </c>
      <c r="AF49" s="113">
        <v>-1165410</v>
      </c>
      <c r="AH49" s="111">
        <v>1830913</v>
      </c>
      <c r="AI49" s="112">
        <v>0</v>
      </c>
      <c r="AJ49" s="112">
        <v>0</v>
      </c>
      <c r="AK49" s="112">
        <v>323105</v>
      </c>
      <c r="AL49" s="113">
        <v>2154018</v>
      </c>
    </row>
    <row r="50" spans="1:38" ht="13.5">
      <c r="A50" s="40" t="s">
        <v>39</v>
      </c>
      <c r="C50" s="108">
        <v>7808503</v>
      </c>
      <c r="D50" s="109">
        <v>0</v>
      </c>
      <c r="E50" s="109">
        <v>0</v>
      </c>
      <c r="F50" s="109">
        <v>1377971</v>
      </c>
      <c r="G50" s="110">
        <f t="shared" si="1"/>
        <v>9186474</v>
      </c>
      <c r="I50" s="108">
        <v>-269787</v>
      </c>
      <c r="J50" s="109">
        <v>0</v>
      </c>
      <c r="K50" s="109">
        <v>0</v>
      </c>
      <c r="L50" s="109">
        <v>-47609</v>
      </c>
      <c r="M50" s="110">
        <f t="shared" si="2"/>
        <v>-317396</v>
      </c>
      <c r="O50" s="108">
        <f t="shared" si="3"/>
        <v>7538716</v>
      </c>
      <c r="P50" s="109">
        <f t="shared" si="3"/>
        <v>0</v>
      </c>
      <c r="Q50" s="109">
        <f t="shared" si="3"/>
        <v>0</v>
      </c>
      <c r="R50" s="109">
        <f t="shared" si="3"/>
        <v>1330362</v>
      </c>
      <c r="S50" s="110">
        <f t="shared" si="4"/>
        <v>8869078</v>
      </c>
      <c r="V50" s="111">
        <v>7320093</v>
      </c>
      <c r="W50" s="112">
        <v>0</v>
      </c>
      <c r="X50" s="112">
        <v>0</v>
      </c>
      <c r="Y50" s="112">
        <v>1291782</v>
      </c>
      <c r="Z50" s="113">
        <v>8611875</v>
      </c>
      <c r="AB50" s="111">
        <v>-73991</v>
      </c>
      <c r="AC50" s="112">
        <v>0</v>
      </c>
      <c r="AD50" s="112">
        <v>0</v>
      </c>
      <c r="AE50" s="112">
        <v>-13057</v>
      </c>
      <c r="AF50" s="113">
        <v>-87048</v>
      </c>
      <c r="AH50" s="111">
        <v>7246102</v>
      </c>
      <c r="AI50" s="112">
        <v>0</v>
      </c>
      <c r="AJ50" s="112">
        <v>0</v>
      </c>
      <c r="AK50" s="112">
        <v>1278725</v>
      </c>
      <c r="AL50" s="113">
        <v>8524827</v>
      </c>
    </row>
    <row r="51" spans="1:38" ht="13.5">
      <c r="A51" s="40" t="s">
        <v>40</v>
      </c>
      <c r="C51" s="108">
        <v>1817827</v>
      </c>
      <c r="D51" s="109">
        <v>0</v>
      </c>
      <c r="E51" s="109">
        <v>0</v>
      </c>
      <c r="F51" s="109">
        <v>320795</v>
      </c>
      <c r="G51" s="110">
        <f t="shared" si="1"/>
        <v>2138622</v>
      </c>
      <c r="I51" s="108">
        <v>0</v>
      </c>
      <c r="J51" s="109">
        <v>0</v>
      </c>
      <c r="K51" s="109">
        <v>0</v>
      </c>
      <c r="L51" s="109">
        <v>0</v>
      </c>
      <c r="M51" s="110">
        <f t="shared" si="2"/>
        <v>0</v>
      </c>
      <c r="O51" s="108">
        <f t="shared" si="3"/>
        <v>1817827</v>
      </c>
      <c r="P51" s="109">
        <f t="shared" si="3"/>
        <v>0</v>
      </c>
      <c r="Q51" s="109">
        <f t="shared" si="3"/>
        <v>0</v>
      </c>
      <c r="R51" s="109">
        <f t="shared" si="3"/>
        <v>320795</v>
      </c>
      <c r="S51" s="110">
        <f t="shared" si="4"/>
        <v>2138622</v>
      </c>
      <c r="V51" s="111">
        <v>2045515</v>
      </c>
      <c r="W51" s="112">
        <v>0</v>
      </c>
      <c r="X51" s="112">
        <v>0</v>
      </c>
      <c r="Y51" s="112">
        <v>360974</v>
      </c>
      <c r="Z51" s="113">
        <v>2406489</v>
      </c>
      <c r="AB51" s="111">
        <v>-226300</v>
      </c>
      <c r="AC51" s="112">
        <v>0</v>
      </c>
      <c r="AD51" s="112">
        <v>0</v>
      </c>
      <c r="AE51" s="112">
        <v>-39936</v>
      </c>
      <c r="AF51" s="113">
        <v>-266236</v>
      </c>
      <c r="AH51" s="111">
        <v>1819215</v>
      </c>
      <c r="AI51" s="112">
        <v>0</v>
      </c>
      <c r="AJ51" s="112">
        <v>0</v>
      </c>
      <c r="AK51" s="112">
        <v>321038</v>
      </c>
      <c r="AL51" s="113">
        <v>2140253</v>
      </c>
    </row>
    <row r="52" spans="1:38" ht="13.5">
      <c r="A52" s="40" t="s">
        <v>41</v>
      </c>
      <c r="C52" s="108">
        <v>1485103</v>
      </c>
      <c r="D52" s="109">
        <v>0</v>
      </c>
      <c r="E52" s="109">
        <v>0</v>
      </c>
      <c r="F52" s="109">
        <v>262077</v>
      </c>
      <c r="G52" s="110">
        <f t="shared" si="1"/>
        <v>1747180</v>
      </c>
      <c r="I52" s="108">
        <v>-356345</v>
      </c>
      <c r="J52" s="109">
        <v>0</v>
      </c>
      <c r="K52" s="109">
        <v>0</v>
      </c>
      <c r="L52" s="109">
        <v>-62885</v>
      </c>
      <c r="M52" s="110">
        <f t="shared" si="2"/>
        <v>-419230</v>
      </c>
      <c r="O52" s="108">
        <f t="shared" si="3"/>
        <v>1128758</v>
      </c>
      <c r="P52" s="109">
        <f t="shared" si="3"/>
        <v>0</v>
      </c>
      <c r="Q52" s="109">
        <f t="shared" si="3"/>
        <v>0</v>
      </c>
      <c r="R52" s="109">
        <f t="shared" si="3"/>
        <v>199192</v>
      </c>
      <c r="S52" s="110">
        <f t="shared" si="4"/>
        <v>1327950</v>
      </c>
      <c r="V52" s="111">
        <v>1635662</v>
      </c>
      <c r="W52" s="112">
        <v>0</v>
      </c>
      <c r="X52" s="112">
        <v>0</v>
      </c>
      <c r="Y52" s="112">
        <v>288645</v>
      </c>
      <c r="Z52" s="113">
        <v>1924307</v>
      </c>
      <c r="AB52" s="111">
        <v>-506904</v>
      </c>
      <c r="AC52" s="112">
        <v>0</v>
      </c>
      <c r="AD52" s="112">
        <v>0</v>
      </c>
      <c r="AE52" s="112">
        <v>-89454</v>
      </c>
      <c r="AF52" s="113">
        <v>-596358</v>
      </c>
      <c r="AH52" s="111">
        <v>1128758</v>
      </c>
      <c r="AI52" s="112">
        <v>0</v>
      </c>
      <c r="AJ52" s="112">
        <v>0</v>
      </c>
      <c r="AK52" s="112">
        <v>199191</v>
      </c>
      <c r="AL52" s="113">
        <v>1327949</v>
      </c>
    </row>
    <row r="53" spans="1:38" ht="13.5">
      <c r="A53" s="40" t="s">
        <v>42</v>
      </c>
      <c r="C53" s="108">
        <v>8152</v>
      </c>
      <c r="D53" s="109">
        <v>0</v>
      </c>
      <c r="E53" s="109">
        <v>0</v>
      </c>
      <c r="F53" s="109">
        <v>1438</v>
      </c>
      <c r="G53" s="110">
        <f t="shared" si="1"/>
        <v>9590</v>
      </c>
      <c r="I53" s="108">
        <v>-2185</v>
      </c>
      <c r="J53" s="109">
        <v>0</v>
      </c>
      <c r="K53" s="109">
        <v>0</v>
      </c>
      <c r="L53" s="109">
        <v>-386</v>
      </c>
      <c r="M53" s="110">
        <f t="shared" si="2"/>
        <v>-2571</v>
      </c>
      <c r="O53" s="108">
        <f t="shared" si="3"/>
        <v>5967</v>
      </c>
      <c r="P53" s="109">
        <f t="shared" si="3"/>
        <v>0</v>
      </c>
      <c r="Q53" s="109">
        <f t="shared" si="3"/>
        <v>0</v>
      </c>
      <c r="R53" s="109">
        <f t="shared" si="3"/>
        <v>1052</v>
      </c>
      <c r="S53" s="110">
        <f t="shared" si="4"/>
        <v>7019</v>
      </c>
      <c r="V53" s="111">
        <v>1318</v>
      </c>
      <c r="W53" s="112">
        <v>0</v>
      </c>
      <c r="X53" s="112">
        <v>0</v>
      </c>
      <c r="Y53" s="112">
        <v>232</v>
      </c>
      <c r="Z53" s="113">
        <v>1550</v>
      </c>
      <c r="AB53" s="111">
        <v>0</v>
      </c>
      <c r="AC53" s="112">
        <v>0</v>
      </c>
      <c r="AD53" s="112">
        <v>0</v>
      </c>
      <c r="AE53" s="112">
        <v>0</v>
      </c>
      <c r="AF53" s="113">
        <v>0</v>
      </c>
      <c r="AH53" s="111">
        <v>1318</v>
      </c>
      <c r="AI53" s="112">
        <v>0</v>
      </c>
      <c r="AJ53" s="112">
        <v>0</v>
      </c>
      <c r="AK53" s="112">
        <v>232</v>
      </c>
      <c r="AL53" s="113">
        <v>1550</v>
      </c>
    </row>
    <row r="54" spans="1:38" ht="13.5">
      <c r="A54" s="40" t="s">
        <v>43</v>
      </c>
      <c r="C54" s="108">
        <v>310682</v>
      </c>
      <c r="D54" s="109">
        <v>0</v>
      </c>
      <c r="E54" s="109">
        <v>0</v>
      </c>
      <c r="F54" s="109">
        <v>54827</v>
      </c>
      <c r="G54" s="110">
        <f t="shared" si="1"/>
        <v>365509</v>
      </c>
      <c r="I54" s="108">
        <v>-58109</v>
      </c>
      <c r="J54" s="109">
        <v>0</v>
      </c>
      <c r="K54" s="109">
        <v>0</v>
      </c>
      <c r="L54" s="109">
        <v>-10255</v>
      </c>
      <c r="M54" s="110">
        <f t="shared" si="2"/>
        <v>-68364</v>
      </c>
      <c r="O54" s="108">
        <f t="shared" si="3"/>
        <v>252573</v>
      </c>
      <c r="P54" s="109">
        <f t="shared" si="3"/>
        <v>0</v>
      </c>
      <c r="Q54" s="109">
        <f t="shared" si="3"/>
        <v>0</v>
      </c>
      <c r="R54" s="109">
        <f t="shared" si="3"/>
        <v>44572</v>
      </c>
      <c r="S54" s="110">
        <f t="shared" si="4"/>
        <v>297145</v>
      </c>
      <c r="V54" s="111">
        <v>425178</v>
      </c>
      <c r="W54" s="112">
        <v>0</v>
      </c>
      <c r="X54" s="112">
        <v>0</v>
      </c>
      <c r="Y54" s="112">
        <v>75033</v>
      </c>
      <c r="Z54" s="113">
        <v>500211</v>
      </c>
      <c r="AB54" s="111">
        <v>-172629</v>
      </c>
      <c r="AC54" s="112">
        <v>0</v>
      </c>
      <c r="AD54" s="112">
        <v>0</v>
      </c>
      <c r="AE54" s="112">
        <v>-30464</v>
      </c>
      <c r="AF54" s="113">
        <v>-203093</v>
      </c>
      <c r="AH54" s="111">
        <v>252549</v>
      </c>
      <c r="AI54" s="112">
        <v>0</v>
      </c>
      <c r="AJ54" s="112">
        <v>0</v>
      </c>
      <c r="AK54" s="112">
        <v>44569</v>
      </c>
      <c r="AL54" s="113">
        <v>297118</v>
      </c>
    </row>
    <row r="55" spans="1:38" ht="13.5">
      <c r="A55" s="40" t="s">
        <v>44</v>
      </c>
      <c r="C55" s="108">
        <v>2411060</v>
      </c>
      <c r="D55" s="109">
        <v>0</v>
      </c>
      <c r="E55" s="109">
        <v>0</v>
      </c>
      <c r="F55" s="109">
        <v>425482</v>
      </c>
      <c r="G55" s="110">
        <f t="shared" si="1"/>
        <v>2836542</v>
      </c>
      <c r="I55" s="108">
        <v>-777546</v>
      </c>
      <c r="J55" s="109">
        <v>0</v>
      </c>
      <c r="K55" s="109">
        <v>0</v>
      </c>
      <c r="L55" s="109">
        <v>-137214</v>
      </c>
      <c r="M55" s="110">
        <f t="shared" si="2"/>
        <v>-914760</v>
      </c>
      <c r="O55" s="108">
        <f t="shared" si="3"/>
        <v>1633514</v>
      </c>
      <c r="P55" s="109">
        <f t="shared" si="3"/>
        <v>0</v>
      </c>
      <c r="Q55" s="109">
        <f t="shared" si="3"/>
        <v>0</v>
      </c>
      <c r="R55" s="109">
        <f t="shared" si="3"/>
        <v>288268</v>
      </c>
      <c r="S55" s="110">
        <f t="shared" si="4"/>
        <v>1921782</v>
      </c>
      <c r="V55" s="111">
        <v>2145824</v>
      </c>
      <c r="W55" s="112">
        <v>0</v>
      </c>
      <c r="X55" s="112">
        <v>0</v>
      </c>
      <c r="Y55" s="112">
        <v>378674</v>
      </c>
      <c r="Z55" s="113">
        <v>2524498</v>
      </c>
      <c r="AB55" s="111">
        <v>-512310</v>
      </c>
      <c r="AC55" s="112">
        <v>0</v>
      </c>
      <c r="AD55" s="112">
        <v>0</v>
      </c>
      <c r="AE55" s="112">
        <v>-90408</v>
      </c>
      <c r="AF55" s="113">
        <v>-602718</v>
      </c>
      <c r="AH55" s="111">
        <v>1633514</v>
      </c>
      <c r="AI55" s="112">
        <v>0</v>
      </c>
      <c r="AJ55" s="112">
        <v>0</v>
      </c>
      <c r="AK55" s="112">
        <v>288266</v>
      </c>
      <c r="AL55" s="113">
        <v>1921780</v>
      </c>
    </row>
    <row r="56" spans="1:38" ht="13.5">
      <c r="A56" s="40" t="s">
        <v>45</v>
      </c>
      <c r="C56" s="108">
        <v>4204704</v>
      </c>
      <c r="D56" s="109">
        <v>0</v>
      </c>
      <c r="E56" s="109">
        <v>0</v>
      </c>
      <c r="F56" s="109">
        <v>742009</v>
      </c>
      <c r="G56" s="110">
        <f t="shared" si="1"/>
        <v>4946713</v>
      </c>
      <c r="I56" s="108">
        <v>-1754422</v>
      </c>
      <c r="J56" s="109">
        <v>0</v>
      </c>
      <c r="K56" s="109">
        <v>0</v>
      </c>
      <c r="L56" s="109">
        <v>-309604</v>
      </c>
      <c r="M56" s="110">
        <f t="shared" si="2"/>
        <v>-2064026</v>
      </c>
      <c r="O56" s="108">
        <f t="shared" si="3"/>
        <v>2450282</v>
      </c>
      <c r="P56" s="109">
        <f t="shared" si="3"/>
        <v>0</v>
      </c>
      <c r="Q56" s="109">
        <f t="shared" si="3"/>
        <v>0</v>
      </c>
      <c r="R56" s="109">
        <f t="shared" si="3"/>
        <v>432405</v>
      </c>
      <c r="S56" s="110">
        <f t="shared" si="4"/>
        <v>2882687</v>
      </c>
      <c r="V56" s="111">
        <v>3647463</v>
      </c>
      <c r="W56" s="112">
        <v>0</v>
      </c>
      <c r="X56" s="112">
        <v>0</v>
      </c>
      <c r="Y56" s="112">
        <v>643670</v>
      </c>
      <c r="Z56" s="113">
        <v>4291133</v>
      </c>
      <c r="AB56" s="111">
        <v>-1245502</v>
      </c>
      <c r="AC56" s="112">
        <v>0</v>
      </c>
      <c r="AD56" s="112">
        <v>0</v>
      </c>
      <c r="AE56" s="112">
        <v>-219795</v>
      </c>
      <c r="AF56" s="113">
        <v>-1465297</v>
      </c>
      <c r="AH56" s="111">
        <v>2401961</v>
      </c>
      <c r="AI56" s="112">
        <v>0</v>
      </c>
      <c r="AJ56" s="112">
        <v>0</v>
      </c>
      <c r="AK56" s="112">
        <v>423875</v>
      </c>
      <c r="AL56" s="113">
        <v>2825836</v>
      </c>
    </row>
    <row r="57" spans="1:38" ht="13.5">
      <c r="A57" s="40" t="s">
        <v>61</v>
      </c>
      <c r="C57" s="108">
        <v>1965011</v>
      </c>
      <c r="D57" s="109">
        <v>0</v>
      </c>
      <c r="E57" s="109">
        <v>0</v>
      </c>
      <c r="F57" s="109">
        <v>346769</v>
      </c>
      <c r="G57" s="110">
        <f t="shared" si="1"/>
        <v>2311780</v>
      </c>
      <c r="I57" s="108">
        <v>-150428</v>
      </c>
      <c r="J57" s="109">
        <v>0</v>
      </c>
      <c r="K57" s="109">
        <v>0</v>
      </c>
      <c r="L57" s="109">
        <v>-26546</v>
      </c>
      <c r="M57" s="110">
        <f t="shared" si="2"/>
        <v>-176974</v>
      </c>
      <c r="O57" s="108">
        <f t="shared" si="3"/>
        <v>1814583</v>
      </c>
      <c r="P57" s="109">
        <f t="shared" si="3"/>
        <v>0</v>
      </c>
      <c r="Q57" s="109">
        <f t="shared" si="3"/>
        <v>0</v>
      </c>
      <c r="R57" s="109">
        <f t="shared" si="3"/>
        <v>320223</v>
      </c>
      <c r="S57" s="110">
        <f t="shared" si="4"/>
        <v>2134806</v>
      </c>
      <c r="V57" s="111">
        <v>1931908</v>
      </c>
      <c r="W57" s="112">
        <v>0</v>
      </c>
      <c r="X57" s="112">
        <v>0</v>
      </c>
      <c r="Y57" s="112">
        <v>340925</v>
      </c>
      <c r="Z57" s="113">
        <v>2272833</v>
      </c>
      <c r="AB57" s="111">
        <v>-118128</v>
      </c>
      <c r="AC57" s="112">
        <v>0</v>
      </c>
      <c r="AD57" s="112">
        <v>0</v>
      </c>
      <c r="AE57" s="112">
        <v>-20846</v>
      </c>
      <c r="AF57" s="113">
        <v>-138974</v>
      </c>
      <c r="AH57" s="111">
        <v>1813780</v>
      </c>
      <c r="AI57" s="112">
        <v>0</v>
      </c>
      <c r="AJ57" s="112">
        <v>0</v>
      </c>
      <c r="AK57" s="112">
        <v>320079</v>
      </c>
      <c r="AL57" s="113">
        <v>2133859</v>
      </c>
    </row>
    <row r="58" spans="1:38" ht="13.5">
      <c r="A58" s="40" t="s">
        <v>46</v>
      </c>
      <c r="C58" s="108">
        <v>574712</v>
      </c>
      <c r="D58" s="109">
        <v>0</v>
      </c>
      <c r="E58" s="109">
        <v>0</v>
      </c>
      <c r="F58" s="109">
        <v>101421</v>
      </c>
      <c r="G58" s="110">
        <f t="shared" si="1"/>
        <v>676133</v>
      </c>
      <c r="I58" s="108">
        <v>-401399</v>
      </c>
      <c r="J58" s="109">
        <v>0</v>
      </c>
      <c r="K58" s="109">
        <v>0</v>
      </c>
      <c r="L58" s="109">
        <v>-70835</v>
      </c>
      <c r="M58" s="110">
        <f t="shared" si="2"/>
        <v>-472234</v>
      </c>
      <c r="O58" s="108">
        <f t="shared" si="3"/>
        <v>173313</v>
      </c>
      <c r="P58" s="109">
        <f t="shared" si="3"/>
        <v>0</v>
      </c>
      <c r="Q58" s="109">
        <f t="shared" si="3"/>
        <v>0</v>
      </c>
      <c r="R58" s="109">
        <f t="shared" si="3"/>
        <v>30586</v>
      </c>
      <c r="S58" s="110">
        <f t="shared" si="4"/>
        <v>203899</v>
      </c>
      <c r="V58" s="111">
        <v>455026</v>
      </c>
      <c r="W58" s="112">
        <v>0</v>
      </c>
      <c r="X58" s="112">
        <v>0</v>
      </c>
      <c r="Y58" s="112">
        <v>80297</v>
      </c>
      <c r="Z58" s="113">
        <v>535323</v>
      </c>
      <c r="AB58" s="111">
        <v>-281849</v>
      </c>
      <c r="AC58" s="112">
        <v>0</v>
      </c>
      <c r="AD58" s="112">
        <v>0</v>
      </c>
      <c r="AE58" s="112">
        <v>-49738</v>
      </c>
      <c r="AF58" s="113">
        <v>-331587</v>
      </c>
      <c r="AH58" s="111">
        <v>173177</v>
      </c>
      <c r="AI58" s="112">
        <v>0</v>
      </c>
      <c r="AJ58" s="112">
        <v>0</v>
      </c>
      <c r="AK58" s="112">
        <v>30559</v>
      </c>
      <c r="AL58" s="113">
        <v>203736</v>
      </c>
    </row>
    <row r="59" spans="1:38" ht="13.5">
      <c r="A59" s="40" t="s">
        <v>47</v>
      </c>
      <c r="C59" s="108">
        <v>562456</v>
      </c>
      <c r="D59" s="109">
        <v>0</v>
      </c>
      <c r="E59" s="109">
        <v>0</v>
      </c>
      <c r="F59" s="109">
        <v>99259</v>
      </c>
      <c r="G59" s="110">
        <f t="shared" si="1"/>
        <v>661715</v>
      </c>
      <c r="I59" s="108">
        <v>-117995</v>
      </c>
      <c r="J59" s="109">
        <v>0</v>
      </c>
      <c r="K59" s="109">
        <v>0</v>
      </c>
      <c r="L59" s="109">
        <v>-20822</v>
      </c>
      <c r="M59" s="110">
        <f t="shared" si="2"/>
        <v>-138817</v>
      </c>
      <c r="O59" s="108">
        <f t="shared" si="3"/>
        <v>444461</v>
      </c>
      <c r="P59" s="109">
        <f t="shared" si="3"/>
        <v>0</v>
      </c>
      <c r="Q59" s="109">
        <f t="shared" si="3"/>
        <v>0</v>
      </c>
      <c r="R59" s="109">
        <f t="shared" si="3"/>
        <v>78437</v>
      </c>
      <c r="S59" s="110">
        <f t="shared" si="4"/>
        <v>522898</v>
      </c>
      <c r="V59" s="111">
        <v>604223</v>
      </c>
      <c r="W59" s="112">
        <v>0</v>
      </c>
      <c r="X59" s="112">
        <v>0</v>
      </c>
      <c r="Y59" s="112">
        <v>106628</v>
      </c>
      <c r="Z59" s="113">
        <v>710851</v>
      </c>
      <c r="AB59" s="111">
        <v>-159762</v>
      </c>
      <c r="AC59" s="112">
        <v>0</v>
      </c>
      <c r="AD59" s="112">
        <v>0</v>
      </c>
      <c r="AE59" s="112">
        <v>-28193</v>
      </c>
      <c r="AF59" s="113">
        <v>-187955</v>
      </c>
      <c r="AH59" s="111">
        <v>444461</v>
      </c>
      <c r="AI59" s="112">
        <v>0</v>
      </c>
      <c r="AJ59" s="112">
        <v>0</v>
      </c>
      <c r="AK59" s="112">
        <v>78435</v>
      </c>
      <c r="AL59" s="113">
        <v>522896</v>
      </c>
    </row>
    <row r="60" spans="1:38" ht="13.5">
      <c r="A60" s="40" t="s">
        <v>48</v>
      </c>
      <c r="C60" s="108">
        <v>58745</v>
      </c>
      <c r="D60" s="109">
        <v>0</v>
      </c>
      <c r="E60" s="109">
        <v>0</v>
      </c>
      <c r="F60" s="109">
        <v>10366</v>
      </c>
      <c r="G60" s="110">
        <f t="shared" si="1"/>
        <v>69111</v>
      </c>
      <c r="I60" s="108">
        <v>-39266</v>
      </c>
      <c r="J60" s="109">
        <v>0</v>
      </c>
      <c r="K60" s="109">
        <v>0</v>
      </c>
      <c r="L60" s="109">
        <v>-6929</v>
      </c>
      <c r="M60" s="110">
        <f t="shared" si="2"/>
        <v>-46195</v>
      </c>
      <c r="O60" s="108">
        <f t="shared" si="3"/>
        <v>19479</v>
      </c>
      <c r="P60" s="109">
        <f t="shared" si="3"/>
        <v>0</v>
      </c>
      <c r="Q60" s="109">
        <f t="shared" si="3"/>
        <v>0</v>
      </c>
      <c r="R60" s="109">
        <f t="shared" si="3"/>
        <v>3437</v>
      </c>
      <c r="S60" s="110">
        <f t="shared" si="4"/>
        <v>22916</v>
      </c>
      <c r="V60" s="111">
        <v>52087</v>
      </c>
      <c r="W60" s="112">
        <v>0</v>
      </c>
      <c r="X60" s="112">
        <v>0</v>
      </c>
      <c r="Y60" s="112">
        <v>9192</v>
      </c>
      <c r="Z60" s="113">
        <v>61279</v>
      </c>
      <c r="AB60" s="111">
        <v>-32607</v>
      </c>
      <c r="AC60" s="112">
        <v>0</v>
      </c>
      <c r="AD60" s="112">
        <v>0</v>
      </c>
      <c r="AE60" s="112">
        <v>-5753</v>
      </c>
      <c r="AF60" s="113">
        <v>-38360</v>
      </c>
      <c r="AH60" s="111">
        <v>19480</v>
      </c>
      <c r="AI60" s="112">
        <v>0</v>
      </c>
      <c r="AJ60" s="112">
        <v>0</v>
      </c>
      <c r="AK60" s="112">
        <v>3439</v>
      </c>
      <c r="AL60" s="113">
        <v>22919</v>
      </c>
    </row>
    <row r="61" spans="1:38" ht="13.5">
      <c r="A61" s="40" t="s">
        <v>49</v>
      </c>
      <c r="C61" s="108">
        <v>1727024</v>
      </c>
      <c r="D61" s="109">
        <v>0</v>
      </c>
      <c r="E61" s="109">
        <v>0</v>
      </c>
      <c r="F61" s="109">
        <v>304769</v>
      </c>
      <c r="G61" s="110">
        <f t="shared" si="1"/>
        <v>2031793</v>
      </c>
      <c r="I61" s="108">
        <v>-751663</v>
      </c>
      <c r="J61" s="109">
        <v>0</v>
      </c>
      <c r="K61" s="109">
        <v>0</v>
      </c>
      <c r="L61" s="109">
        <v>-132647</v>
      </c>
      <c r="M61" s="110">
        <f t="shared" si="2"/>
        <v>-884310</v>
      </c>
      <c r="O61" s="108">
        <f t="shared" si="3"/>
        <v>975361</v>
      </c>
      <c r="P61" s="109">
        <f t="shared" si="3"/>
        <v>0</v>
      </c>
      <c r="Q61" s="109">
        <f t="shared" si="3"/>
        <v>0</v>
      </c>
      <c r="R61" s="109">
        <f t="shared" si="3"/>
        <v>172122</v>
      </c>
      <c r="S61" s="110">
        <f t="shared" si="4"/>
        <v>1147483</v>
      </c>
      <c r="V61" s="111">
        <v>1565353</v>
      </c>
      <c r="W61" s="112">
        <v>0</v>
      </c>
      <c r="X61" s="112">
        <v>0</v>
      </c>
      <c r="Y61" s="112">
        <v>276240</v>
      </c>
      <c r="Z61" s="113">
        <v>1841593</v>
      </c>
      <c r="AB61" s="111">
        <v>-589992</v>
      </c>
      <c r="AC61" s="112">
        <v>0</v>
      </c>
      <c r="AD61" s="112">
        <v>0</v>
      </c>
      <c r="AE61" s="112">
        <v>-104116</v>
      </c>
      <c r="AF61" s="113">
        <v>-694108</v>
      </c>
      <c r="AH61" s="111">
        <v>975361</v>
      </c>
      <c r="AI61" s="112">
        <v>0</v>
      </c>
      <c r="AJ61" s="112">
        <v>0</v>
      </c>
      <c r="AK61" s="112">
        <v>172124</v>
      </c>
      <c r="AL61" s="113">
        <v>1147485</v>
      </c>
    </row>
    <row r="62" spans="1:38" ht="13.5">
      <c r="A62" s="40" t="s">
        <v>50</v>
      </c>
      <c r="C62" s="108">
        <v>498238</v>
      </c>
      <c r="D62" s="109">
        <v>0</v>
      </c>
      <c r="E62" s="109">
        <v>0</v>
      </c>
      <c r="F62" s="109">
        <v>87923</v>
      </c>
      <c r="G62" s="110">
        <f t="shared" si="1"/>
        <v>586161</v>
      </c>
      <c r="I62" s="108">
        <v>-257750</v>
      </c>
      <c r="J62" s="109">
        <v>0</v>
      </c>
      <c r="K62" s="109">
        <v>0</v>
      </c>
      <c r="L62" s="109">
        <v>-45485</v>
      </c>
      <c r="M62" s="110">
        <f t="shared" si="2"/>
        <v>-303235</v>
      </c>
      <c r="O62" s="108">
        <f t="shared" si="3"/>
        <v>240488</v>
      </c>
      <c r="P62" s="109">
        <f t="shared" si="3"/>
        <v>0</v>
      </c>
      <c r="Q62" s="109">
        <f t="shared" si="3"/>
        <v>0</v>
      </c>
      <c r="R62" s="109">
        <f t="shared" si="3"/>
        <v>42438</v>
      </c>
      <c r="S62" s="110">
        <f t="shared" si="4"/>
        <v>282926</v>
      </c>
      <c r="V62" s="111">
        <v>380952</v>
      </c>
      <c r="W62" s="112">
        <v>0</v>
      </c>
      <c r="X62" s="112">
        <v>0</v>
      </c>
      <c r="Y62" s="112">
        <v>67227</v>
      </c>
      <c r="Z62" s="113">
        <v>448179</v>
      </c>
      <c r="AB62" s="111">
        <v>-140464</v>
      </c>
      <c r="AC62" s="112">
        <v>0</v>
      </c>
      <c r="AD62" s="112">
        <v>0</v>
      </c>
      <c r="AE62" s="112">
        <v>-24788</v>
      </c>
      <c r="AF62" s="113">
        <v>-165252</v>
      </c>
      <c r="AH62" s="111">
        <v>240488</v>
      </c>
      <c r="AI62" s="112">
        <v>0</v>
      </c>
      <c r="AJ62" s="112">
        <v>0</v>
      </c>
      <c r="AK62" s="112">
        <v>42439</v>
      </c>
      <c r="AL62" s="113">
        <v>282927</v>
      </c>
    </row>
    <row r="63" spans="1:38" ht="13.5">
      <c r="A63" s="40" t="s">
        <v>51</v>
      </c>
      <c r="C63" s="108">
        <v>3279769</v>
      </c>
      <c r="D63" s="109">
        <v>0</v>
      </c>
      <c r="E63" s="109">
        <v>0</v>
      </c>
      <c r="F63" s="109">
        <v>578782</v>
      </c>
      <c r="G63" s="110">
        <f t="shared" si="1"/>
        <v>3858551</v>
      </c>
      <c r="I63" s="108">
        <v>-1191181</v>
      </c>
      <c r="J63" s="109">
        <v>0</v>
      </c>
      <c r="K63" s="109">
        <v>0</v>
      </c>
      <c r="L63" s="109">
        <v>-210208</v>
      </c>
      <c r="M63" s="110">
        <f t="shared" si="2"/>
        <v>-1401389</v>
      </c>
      <c r="O63" s="108">
        <f t="shared" si="3"/>
        <v>2088588</v>
      </c>
      <c r="P63" s="109">
        <f t="shared" si="3"/>
        <v>0</v>
      </c>
      <c r="Q63" s="109">
        <f t="shared" si="3"/>
        <v>0</v>
      </c>
      <c r="R63" s="109">
        <f t="shared" si="3"/>
        <v>368574</v>
      </c>
      <c r="S63" s="110">
        <f t="shared" si="4"/>
        <v>2457162</v>
      </c>
      <c r="V63" s="111">
        <v>2830557</v>
      </c>
      <c r="W63" s="112">
        <v>0</v>
      </c>
      <c r="X63" s="112">
        <v>0</v>
      </c>
      <c r="Y63" s="112">
        <v>499510</v>
      </c>
      <c r="Z63" s="113">
        <v>3330067</v>
      </c>
      <c r="AB63" s="111">
        <v>-741969</v>
      </c>
      <c r="AC63" s="112">
        <v>0</v>
      </c>
      <c r="AD63" s="112">
        <v>0</v>
      </c>
      <c r="AE63" s="112">
        <v>-130937</v>
      </c>
      <c r="AF63" s="113">
        <v>-872906</v>
      </c>
      <c r="AH63" s="111">
        <v>2088588</v>
      </c>
      <c r="AI63" s="112">
        <v>0</v>
      </c>
      <c r="AJ63" s="112">
        <v>0</v>
      </c>
      <c r="AK63" s="112">
        <v>368573</v>
      </c>
      <c r="AL63" s="113">
        <v>2457161</v>
      </c>
    </row>
    <row r="64" spans="1:38" ht="13.5">
      <c r="A64" s="40" t="s">
        <v>52</v>
      </c>
      <c r="C64" s="108">
        <v>945485</v>
      </c>
      <c r="D64" s="109">
        <v>0</v>
      </c>
      <c r="E64" s="109">
        <v>0</v>
      </c>
      <c r="F64" s="109">
        <v>166852</v>
      </c>
      <c r="G64" s="110">
        <f t="shared" si="1"/>
        <v>1112337</v>
      </c>
      <c r="I64" s="108">
        <v>-162763</v>
      </c>
      <c r="J64" s="109">
        <v>0</v>
      </c>
      <c r="K64" s="109">
        <v>0</v>
      </c>
      <c r="L64" s="109">
        <v>-28723</v>
      </c>
      <c r="M64" s="110">
        <f t="shared" si="2"/>
        <v>-191486</v>
      </c>
      <c r="O64" s="108">
        <f t="shared" si="3"/>
        <v>782722</v>
      </c>
      <c r="P64" s="109">
        <f t="shared" si="3"/>
        <v>0</v>
      </c>
      <c r="Q64" s="109">
        <f t="shared" si="3"/>
        <v>0</v>
      </c>
      <c r="R64" s="109">
        <f t="shared" si="3"/>
        <v>138129</v>
      </c>
      <c r="S64" s="110">
        <f t="shared" si="4"/>
        <v>920851</v>
      </c>
      <c r="V64" s="111">
        <v>1188165</v>
      </c>
      <c r="W64" s="112">
        <v>0</v>
      </c>
      <c r="X64" s="112">
        <v>0</v>
      </c>
      <c r="Y64" s="112">
        <v>209677</v>
      </c>
      <c r="Z64" s="113">
        <v>1397842</v>
      </c>
      <c r="AB64" s="111">
        <v>-405443</v>
      </c>
      <c r="AC64" s="112">
        <v>0</v>
      </c>
      <c r="AD64" s="112">
        <v>0</v>
      </c>
      <c r="AE64" s="112">
        <v>-71550</v>
      </c>
      <c r="AF64" s="113">
        <v>-476993</v>
      </c>
      <c r="AH64" s="111">
        <v>782722</v>
      </c>
      <c r="AI64" s="112">
        <v>0</v>
      </c>
      <c r="AJ64" s="112">
        <v>0</v>
      </c>
      <c r="AK64" s="112">
        <v>138127</v>
      </c>
      <c r="AL64" s="113">
        <v>920849</v>
      </c>
    </row>
    <row r="65" spans="1:38" ht="13.5">
      <c r="A65" s="40" t="s">
        <v>53</v>
      </c>
      <c r="C65" s="108">
        <v>368705</v>
      </c>
      <c r="D65" s="109">
        <v>0</v>
      </c>
      <c r="E65" s="109">
        <v>0</v>
      </c>
      <c r="F65" s="109">
        <v>65068</v>
      </c>
      <c r="G65" s="110">
        <f t="shared" si="1"/>
        <v>433773</v>
      </c>
      <c r="I65" s="108">
        <v>-21521</v>
      </c>
      <c r="J65" s="109">
        <v>0</v>
      </c>
      <c r="K65" s="109">
        <v>0</v>
      </c>
      <c r="L65" s="109">
        <v>-3797</v>
      </c>
      <c r="M65" s="110">
        <f t="shared" si="2"/>
        <v>-25318</v>
      </c>
      <c r="O65" s="108">
        <f t="shared" si="3"/>
        <v>347184</v>
      </c>
      <c r="P65" s="109">
        <f t="shared" si="3"/>
        <v>0</v>
      </c>
      <c r="Q65" s="109">
        <f t="shared" si="3"/>
        <v>0</v>
      </c>
      <c r="R65" s="109">
        <f t="shared" si="3"/>
        <v>61271</v>
      </c>
      <c r="S65" s="110">
        <f t="shared" si="4"/>
        <v>408455</v>
      </c>
      <c r="V65" s="111">
        <v>333883</v>
      </c>
      <c r="W65" s="112">
        <v>0</v>
      </c>
      <c r="X65" s="112">
        <v>0</v>
      </c>
      <c r="Y65" s="112">
        <v>58921</v>
      </c>
      <c r="Z65" s="113">
        <v>392804</v>
      </c>
      <c r="AB65" s="111">
        <v>0</v>
      </c>
      <c r="AC65" s="112">
        <v>0</v>
      </c>
      <c r="AD65" s="112">
        <v>0</v>
      </c>
      <c r="AE65" s="112">
        <v>0</v>
      </c>
      <c r="AF65" s="113">
        <v>0</v>
      </c>
      <c r="AH65" s="111">
        <v>333883</v>
      </c>
      <c r="AI65" s="112">
        <v>0</v>
      </c>
      <c r="AJ65" s="112">
        <v>0</v>
      </c>
      <c r="AK65" s="112">
        <v>58921</v>
      </c>
      <c r="AL65" s="113">
        <v>392804</v>
      </c>
    </row>
    <row r="66" spans="1:38" ht="13.5">
      <c r="A66" s="40"/>
      <c r="C66" s="108"/>
      <c r="D66" s="109"/>
      <c r="E66" s="109"/>
      <c r="F66" s="109"/>
      <c r="G66" s="110"/>
      <c r="I66" s="108"/>
      <c r="J66" s="109"/>
      <c r="K66" s="109"/>
      <c r="L66" s="109"/>
      <c r="M66" s="110"/>
      <c r="O66" s="108"/>
      <c r="P66" s="109"/>
      <c r="Q66" s="109"/>
      <c r="R66" s="109"/>
      <c r="S66" s="110"/>
      <c r="V66" s="111"/>
      <c r="W66" s="112"/>
      <c r="X66" s="112"/>
      <c r="Y66" s="112"/>
      <c r="Z66" s="113"/>
      <c r="AB66" s="111"/>
      <c r="AC66" s="112"/>
      <c r="AD66" s="112"/>
      <c r="AE66" s="112"/>
      <c r="AF66" s="113"/>
      <c r="AH66" s="111"/>
      <c r="AI66" s="112"/>
      <c r="AJ66" s="112"/>
      <c r="AK66" s="112"/>
      <c r="AL66" s="113"/>
    </row>
    <row r="67" spans="1:38" ht="14.25" thickBot="1">
      <c r="A67" s="114" t="s">
        <v>57</v>
      </c>
      <c r="C67" s="115">
        <f>SUM(C8:C65)</f>
        <v>227014275</v>
      </c>
      <c r="D67" s="116">
        <f>SUM(D8:D65)</f>
        <v>0</v>
      </c>
      <c r="E67" s="116">
        <f>SUM(E8:E65)</f>
        <v>0</v>
      </c>
      <c r="F67" s="116">
        <f>SUM(F8:F65)</f>
        <v>40061371</v>
      </c>
      <c r="G67" s="117">
        <f>SUM(G8:G65)</f>
        <v>267075646</v>
      </c>
      <c r="I67" s="115">
        <f>SUM(I8:I65)</f>
        <v>-59382794</v>
      </c>
      <c r="J67" s="116">
        <f>SUM(J8:J65)</f>
        <v>0</v>
      </c>
      <c r="K67" s="116">
        <f>SUM(K8:K65)</f>
        <v>0</v>
      </c>
      <c r="L67" s="116">
        <f>SUM(L8:L65)</f>
        <v>-10479312</v>
      </c>
      <c r="M67" s="117">
        <f>SUM(M8:M65)</f>
        <v>-69862106</v>
      </c>
      <c r="O67" s="115">
        <f>SUM(O8:O65)</f>
        <v>167631481</v>
      </c>
      <c r="P67" s="116">
        <f>SUM(P8:P65)</f>
        <v>0</v>
      </c>
      <c r="Q67" s="116">
        <f>SUM(Q8:Q65)</f>
        <v>0</v>
      </c>
      <c r="R67" s="116">
        <f>SUM(R8:R65)</f>
        <v>29582059</v>
      </c>
      <c r="S67" s="117">
        <f>SUM(S8:S65)</f>
        <v>197213540</v>
      </c>
      <c r="V67" s="118">
        <v>222300737</v>
      </c>
      <c r="W67" s="119">
        <v>0</v>
      </c>
      <c r="X67" s="119">
        <v>0</v>
      </c>
      <c r="Y67" s="119">
        <v>39229557</v>
      </c>
      <c r="Z67" s="120">
        <v>261530294</v>
      </c>
      <c r="AB67" s="118">
        <v>-55261829</v>
      </c>
      <c r="AC67" s="119">
        <v>0</v>
      </c>
      <c r="AD67" s="119">
        <v>0</v>
      </c>
      <c r="AE67" s="119">
        <v>-9752083</v>
      </c>
      <c r="AF67" s="120">
        <v>-65013912</v>
      </c>
      <c r="AH67" s="118">
        <v>167038908</v>
      </c>
      <c r="AI67" s="119">
        <v>0</v>
      </c>
      <c r="AJ67" s="119">
        <v>0</v>
      </c>
      <c r="AK67" s="119">
        <v>29477474</v>
      </c>
      <c r="AL67" s="120">
        <v>196516382</v>
      </c>
    </row>
    <row r="68" ht="13.5">
      <c r="G68" s="121"/>
    </row>
    <row r="69" ht="13.5">
      <c r="A69" s="122" t="s">
        <v>101</v>
      </c>
    </row>
    <row r="70" spans="1:9" ht="13.5">
      <c r="A70" s="123">
        <v>106</v>
      </c>
      <c r="C70" s="124" t="s">
        <v>100</v>
      </c>
      <c r="D70" s="125" t="s">
        <v>249</v>
      </c>
      <c r="I70" s="72"/>
    </row>
    <row r="71" spans="1:9" ht="13.5">
      <c r="A71" s="123">
        <v>134</v>
      </c>
      <c r="C71" s="124" t="s">
        <v>100</v>
      </c>
      <c r="D71" s="125" t="s">
        <v>250</v>
      </c>
      <c r="I71" s="72"/>
    </row>
    <row r="72" spans="1:9" ht="13.5">
      <c r="A72" s="123">
        <v>513</v>
      </c>
      <c r="C72" s="124" t="s">
        <v>100</v>
      </c>
      <c r="D72" s="125" t="s">
        <v>251</v>
      </c>
      <c r="I72" s="72"/>
    </row>
    <row r="73" spans="1:9" ht="13.5">
      <c r="A73" s="123">
        <v>520</v>
      </c>
      <c r="C73" s="124" t="s">
        <v>100</v>
      </c>
      <c r="D73" s="125" t="s">
        <v>252</v>
      </c>
      <c r="I73" s="72"/>
    </row>
    <row r="74" spans="3:9" ht="13.5">
      <c r="C74" s="124"/>
      <c r="D74" s="125"/>
      <c r="I74" s="72"/>
    </row>
    <row r="75" spans="1:9" ht="13.5">
      <c r="A75" s="123" t="s">
        <v>90</v>
      </c>
      <c r="C75" s="124" t="s">
        <v>100</v>
      </c>
      <c r="D75" s="126" t="s">
        <v>253</v>
      </c>
      <c r="I75" s="72"/>
    </row>
    <row r="78" spans="1:33" s="31" customFormat="1" ht="13.5">
      <c r="A78" s="127" t="s">
        <v>225</v>
      </c>
      <c r="B78" s="128"/>
      <c r="C78" s="129">
        <v>222300737</v>
      </c>
      <c r="D78" s="129">
        <v>0</v>
      </c>
      <c r="E78" s="129">
        <v>0</v>
      </c>
      <c r="F78" s="129">
        <v>39229557</v>
      </c>
      <c r="G78" s="129">
        <v>261530294</v>
      </c>
      <c r="H78" s="130"/>
      <c r="I78" s="129">
        <v>-55261829</v>
      </c>
      <c r="J78" s="129">
        <v>0</v>
      </c>
      <c r="K78" s="129">
        <v>0</v>
      </c>
      <c r="L78" s="129">
        <v>-9752083</v>
      </c>
      <c r="M78" s="129">
        <v>-65013912</v>
      </c>
      <c r="N78" s="130"/>
      <c r="O78" s="129">
        <v>167038908</v>
      </c>
      <c r="P78" s="129">
        <v>0</v>
      </c>
      <c r="Q78" s="129">
        <v>0</v>
      </c>
      <c r="R78" s="129">
        <v>29477474</v>
      </c>
      <c r="S78" s="129">
        <v>196516382</v>
      </c>
      <c r="AA78" s="128"/>
      <c r="AG78" s="128"/>
    </row>
    <row r="80" spans="1:33" s="14" customFormat="1" ht="13.5">
      <c r="A80" s="131" t="s">
        <v>226</v>
      </c>
      <c r="B80" s="131"/>
      <c r="C80" s="132">
        <f>C67-C78</f>
        <v>4713538</v>
      </c>
      <c r="D80" s="132">
        <f aca="true" t="shared" si="5" ref="D80:S80">D67-D78</f>
        <v>0</v>
      </c>
      <c r="E80" s="132">
        <f t="shared" si="5"/>
        <v>0</v>
      </c>
      <c r="F80" s="132">
        <f t="shared" si="5"/>
        <v>831814</v>
      </c>
      <c r="G80" s="132">
        <f t="shared" si="5"/>
        <v>5545352</v>
      </c>
      <c r="H80" s="132"/>
      <c r="I80" s="132">
        <f t="shared" si="5"/>
        <v>-4120965</v>
      </c>
      <c r="J80" s="132">
        <f t="shared" si="5"/>
        <v>0</v>
      </c>
      <c r="K80" s="132">
        <f t="shared" si="5"/>
        <v>0</v>
      </c>
      <c r="L80" s="132">
        <f t="shared" si="5"/>
        <v>-727229</v>
      </c>
      <c r="M80" s="132">
        <f t="shared" si="5"/>
        <v>-4848194</v>
      </c>
      <c r="N80" s="132"/>
      <c r="O80" s="132">
        <f t="shared" si="5"/>
        <v>592573</v>
      </c>
      <c r="P80" s="132">
        <f t="shared" si="5"/>
        <v>0</v>
      </c>
      <c r="Q80" s="132">
        <f t="shared" si="5"/>
        <v>0</v>
      </c>
      <c r="R80" s="132">
        <f t="shared" si="5"/>
        <v>104585</v>
      </c>
      <c r="S80" s="132">
        <f t="shared" si="5"/>
        <v>697158</v>
      </c>
      <c r="AA80" s="131"/>
      <c r="AG80" s="131"/>
    </row>
    <row r="99" spans="15:19" ht="13.5">
      <c r="O99" s="31"/>
      <c r="P99" s="31"/>
      <c r="Q99" s="31"/>
      <c r="R99" s="31"/>
      <c r="S99" s="31"/>
    </row>
  </sheetData>
  <sheetProtection/>
  <mergeCells count="15">
    <mergeCell ref="V3:Z3"/>
    <mergeCell ref="AB3:AF3"/>
    <mergeCell ref="AH3:AL3"/>
    <mergeCell ref="V4:Z4"/>
    <mergeCell ref="AB4:AF4"/>
    <mergeCell ref="AH4:AL4"/>
    <mergeCell ref="V5:Z5"/>
    <mergeCell ref="AB5:AF5"/>
    <mergeCell ref="AH5:AL5"/>
    <mergeCell ref="C4:G4"/>
    <mergeCell ref="C5:G5"/>
    <mergeCell ref="I4:M4"/>
    <mergeCell ref="I5:M5"/>
    <mergeCell ref="O4:S4"/>
    <mergeCell ref="O5:S5"/>
  </mergeCells>
  <printOptions horizontalCentered="1"/>
  <pageMargins left="0" right="0" top="0.5" bottom="0.25" header="0.25" footer="0"/>
  <pageSetup horizontalDpi="600" verticalDpi="600" orientation="landscape" scale="62" r:id="rId1"/>
  <headerFooter alignWithMargins="0">
    <oddHeader>&amp;RPage &amp;P of &amp;N</oddHeader>
    <oddFooter>&amp;L&amp;Z&amp;F&amp;A&amp;R&amp;D  &amp;T</oddFooter>
  </headerFooter>
  <rowBreaks count="1" manualBreakCount="1">
    <brk id="6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3" topLeftCell="BM4" activePane="bottomLeft" state="frozen"/>
      <selection pane="topLeft" activeCell="F20" sqref="F20"/>
      <selection pane="bottomLeft" activeCell="F20" sqref="F20"/>
    </sheetView>
  </sheetViews>
  <sheetFormatPr defaultColWidth="9.140625" defaultRowHeight="12.75"/>
  <cols>
    <col min="1" max="1" width="11.140625" style="6" customWidth="1"/>
    <col min="2" max="2" width="5.57421875" style="6" customWidth="1"/>
    <col min="3" max="3" width="51.00390625" style="6" bestFit="1" customWidth="1"/>
    <col min="4" max="9" width="25.00390625" style="6" customWidth="1"/>
    <col min="10" max="10" width="15.7109375" style="6" bestFit="1" customWidth="1"/>
    <col min="11" max="11" width="9.140625" style="6" customWidth="1"/>
    <col min="12" max="12" width="60.8515625" style="6" bestFit="1" customWidth="1"/>
    <col min="13" max="13" width="3.00390625" style="6" customWidth="1"/>
    <col min="14" max="16384" width="9.140625" style="6" customWidth="1"/>
  </cols>
  <sheetData>
    <row r="1" spans="1:13" ht="13.5">
      <c r="A1" s="18" t="s">
        <v>246</v>
      </c>
      <c r="E1" s="14"/>
      <c r="F1" s="14"/>
      <c r="G1" s="14"/>
      <c r="H1" s="14"/>
      <c r="I1" s="14"/>
      <c r="M1" s="14"/>
    </row>
    <row r="2" spans="2:13" ht="13.5">
      <c r="B2" s="18"/>
      <c r="E2" s="14"/>
      <c r="F2" s="14"/>
      <c r="G2" s="14"/>
      <c r="H2" s="14"/>
      <c r="I2" s="14"/>
      <c r="M2" s="14"/>
    </row>
    <row r="3" spans="2:13" ht="13.5">
      <c r="B3" s="18" t="s">
        <v>215</v>
      </c>
      <c r="C3" s="18" t="s">
        <v>203</v>
      </c>
      <c r="D3" s="18" t="s">
        <v>211</v>
      </c>
      <c r="E3" s="14"/>
      <c r="F3" s="14"/>
      <c r="G3" s="14"/>
      <c r="H3" s="14"/>
      <c r="I3" s="14"/>
      <c r="J3" s="14" t="s">
        <v>169</v>
      </c>
      <c r="M3" s="14"/>
    </row>
    <row r="4" spans="1:12" ht="13.5">
      <c r="A4" s="68" t="s">
        <v>233</v>
      </c>
      <c r="B4" s="69" t="s">
        <v>65</v>
      </c>
      <c r="C4" s="70" t="s">
        <v>172</v>
      </c>
      <c r="D4" s="70" t="s">
        <v>204</v>
      </c>
      <c r="J4" s="6" t="s">
        <v>81</v>
      </c>
      <c r="L4" s="14"/>
    </row>
    <row r="5" spans="1:12" ht="13.5">
      <c r="A5" s="70"/>
      <c r="B5" s="69" t="s">
        <v>67</v>
      </c>
      <c r="C5" s="70" t="s">
        <v>173</v>
      </c>
      <c r="D5" s="70" t="s">
        <v>204</v>
      </c>
      <c r="J5" s="6" t="s">
        <v>125</v>
      </c>
      <c r="L5" s="14"/>
    </row>
    <row r="6" spans="1:12" ht="13.5">
      <c r="A6" s="70"/>
      <c r="B6" s="69" t="s">
        <v>82</v>
      </c>
      <c r="C6" s="70" t="s">
        <v>174</v>
      </c>
      <c r="D6" s="70" t="s">
        <v>205</v>
      </c>
      <c r="J6" s="6" t="s">
        <v>126</v>
      </c>
      <c r="L6" s="14"/>
    </row>
    <row r="7" spans="1:10" ht="13.5">
      <c r="A7" s="70"/>
      <c r="B7" s="69" t="s">
        <v>84</v>
      </c>
      <c r="C7" s="70" t="s">
        <v>175</v>
      </c>
      <c r="D7" s="70" t="s">
        <v>206</v>
      </c>
      <c r="J7" s="6" t="s">
        <v>127</v>
      </c>
    </row>
    <row r="8" spans="1:10" ht="13.5">
      <c r="A8" s="70"/>
      <c r="B8" s="69" t="s">
        <v>68</v>
      </c>
      <c r="C8" s="70" t="s">
        <v>176</v>
      </c>
      <c r="D8" s="70" t="s">
        <v>206</v>
      </c>
      <c r="J8" s="6" t="s">
        <v>128</v>
      </c>
    </row>
    <row r="9" spans="1:10" ht="13.5">
      <c r="A9" s="70"/>
      <c r="B9" s="69" t="s">
        <v>70</v>
      </c>
      <c r="C9" s="70" t="s">
        <v>177</v>
      </c>
      <c r="D9" s="70" t="s">
        <v>207</v>
      </c>
      <c r="J9" s="6" t="s">
        <v>96</v>
      </c>
    </row>
    <row r="10" spans="1:10" ht="13.5">
      <c r="A10" s="70"/>
      <c r="B10" s="69" t="s">
        <v>85</v>
      </c>
      <c r="C10" s="70" t="s">
        <v>178</v>
      </c>
      <c r="D10" s="70" t="s">
        <v>206</v>
      </c>
      <c r="J10" s="6" t="s">
        <v>129</v>
      </c>
    </row>
    <row r="11" spans="1:10" ht="13.5">
      <c r="A11" s="70"/>
      <c r="B11" s="69" t="s">
        <v>75</v>
      </c>
      <c r="C11" s="70" t="s">
        <v>181</v>
      </c>
      <c r="D11" s="70" t="s">
        <v>204</v>
      </c>
      <c r="J11" s="6" t="s">
        <v>130</v>
      </c>
    </row>
    <row r="12" spans="1:10" ht="13.5">
      <c r="A12" s="70"/>
      <c r="B12" s="69" t="s">
        <v>138</v>
      </c>
      <c r="C12" s="70" t="s">
        <v>170</v>
      </c>
      <c r="D12" s="70" t="s">
        <v>208</v>
      </c>
      <c r="J12" s="6" t="s">
        <v>131</v>
      </c>
    </row>
    <row r="13" spans="1:10" ht="13.5">
      <c r="A13" s="70"/>
      <c r="B13" s="69" t="s">
        <v>139</v>
      </c>
      <c r="C13" s="70" t="s">
        <v>184</v>
      </c>
      <c r="D13" s="70" t="s">
        <v>204</v>
      </c>
      <c r="J13" s="6" t="s">
        <v>132</v>
      </c>
    </row>
    <row r="14" spans="1:10" ht="13.5">
      <c r="A14" s="70"/>
      <c r="B14" s="69" t="s">
        <v>140</v>
      </c>
      <c r="C14" s="70" t="s">
        <v>185</v>
      </c>
      <c r="D14" s="70" t="s">
        <v>217</v>
      </c>
      <c r="J14" s="6" t="s">
        <v>133</v>
      </c>
    </row>
    <row r="15" spans="1:10" ht="13.5">
      <c r="A15" s="70"/>
      <c r="B15" s="69" t="s">
        <v>141</v>
      </c>
      <c r="C15" s="70" t="s">
        <v>186</v>
      </c>
      <c r="D15" s="70" t="s">
        <v>209</v>
      </c>
      <c r="J15" s="6" t="s">
        <v>134</v>
      </c>
    </row>
    <row r="16" spans="1:10" ht="13.5">
      <c r="A16" s="70"/>
      <c r="B16" s="69" t="s">
        <v>142</v>
      </c>
      <c r="C16" s="70" t="s">
        <v>187</v>
      </c>
      <c r="D16" s="70" t="s">
        <v>204</v>
      </c>
      <c r="J16" s="6" t="s">
        <v>71</v>
      </c>
    </row>
    <row r="17" spans="1:10" ht="13.5">
      <c r="A17" s="70"/>
      <c r="B17" s="69" t="s">
        <v>143</v>
      </c>
      <c r="C17" s="70" t="s">
        <v>188</v>
      </c>
      <c r="D17" s="70" t="s">
        <v>204</v>
      </c>
      <c r="J17" s="6" t="s">
        <v>135</v>
      </c>
    </row>
    <row r="18" spans="1:10" ht="13.5">
      <c r="A18" s="70"/>
      <c r="B18" s="69" t="s">
        <v>145</v>
      </c>
      <c r="C18" s="70" t="s">
        <v>189</v>
      </c>
      <c r="D18" s="70" t="s">
        <v>210</v>
      </c>
      <c r="J18" s="6" t="s">
        <v>136</v>
      </c>
    </row>
    <row r="19" spans="1:10" ht="13.5">
      <c r="A19" s="70"/>
      <c r="B19" s="69" t="s">
        <v>78</v>
      </c>
      <c r="C19" s="70" t="s">
        <v>190</v>
      </c>
      <c r="D19" s="70" t="s">
        <v>204</v>
      </c>
      <c r="J19" s="6" t="s">
        <v>73</v>
      </c>
    </row>
    <row r="20" spans="1:10" ht="13.5">
      <c r="A20" s="70"/>
      <c r="B20" s="69" t="s">
        <v>147</v>
      </c>
      <c r="C20" s="70" t="s">
        <v>192</v>
      </c>
      <c r="D20" s="70" t="s">
        <v>205</v>
      </c>
      <c r="J20" s="6" t="s">
        <v>98</v>
      </c>
    </row>
    <row r="21" spans="1:10" ht="13.5">
      <c r="A21" s="70"/>
      <c r="B21" s="69">
        <v>531</v>
      </c>
      <c r="C21" s="70" t="s">
        <v>238</v>
      </c>
      <c r="D21" s="70" t="s">
        <v>218</v>
      </c>
      <c r="J21" s="6" t="s">
        <v>137</v>
      </c>
    </row>
    <row r="22" spans="1:10" ht="13.5">
      <c r="A22" s="70"/>
      <c r="B22" s="69" t="s">
        <v>155</v>
      </c>
      <c r="C22" s="70" t="s">
        <v>195</v>
      </c>
      <c r="D22" s="70" t="s">
        <v>204</v>
      </c>
      <c r="J22" s="6" t="s">
        <v>76</v>
      </c>
    </row>
    <row r="23" spans="1:10" ht="13.5">
      <c r="A23" s="70"/>
      <c r="B23" s="69" t="s">
        <v>156</v>
      </c>
      <c r="C23" s="70" t="s">
        <v>196</v>
      </c>
      <c r="D23" s="70" t="s">
        <v>204</v>
      </c>
      <c r="J23" s="6" t="s">
        <v>140</v>
      </c>
    </row>
    <row r="24" spans="1:10" ht="13.5">
      <c r="A24" s="70"/>
      <c r="B24" s="69" t="s">
        <v>157</v>
      </c>
      <c r="C24" s="70" t="s">
        <v>197</v>
      </c>
      <c r="D24" s="70" t="s">
        <v>204</v>
      </c>
      <c r="J24" s="6" t="s">
        <v>144</v>
      </c>
    </row>
    <row r="25" spans="1:10" ht="13.5">
      <c r="A25" s="70"/>
      <c r="B25" s="69" t="s">
        <v>158</v>
      </c>
      <c r="C25" s="70" t="s">
        <v>171</v>
      </c>
      <c r="D25" s="70" t="s">
        <v>209</v>
      </c>
      <c r="J25" s="6" t="s">
        <v>99</v>
      </c>
    </row>
    <row r="26" spans="1:10" ht="13.5">
      <c r="A26" s="70"/>
      <c r="B26" s="69" t="s">
        <v>159</v>
      </c>
      <c r="C26" s="70" t="s">
        <v>198</v>
      </c>
      <c r="D26" s="70" t="s">
        <v>206</v>
      </c>
      <c r="J26" s="6" t="s">
        <v>89</v>
      </c>
    </row>
    <row r="27" spans="1:10" ht="13.5">
      <c r="A27" s="70"/>
      <c r="B27" s="69" t="s">
        <v>160</v>
      </c>
      <c r="C27" s="70" t="s">
        <v>199</v>
      </c>
      <c r="D27" s="70" t="s">
        <v>204</v>
      </c>
      <c r="J27" s="6" t="s">
        <v>146</v>
      </c>
    </row>
    <row r="28" spans="1:10" ht="13.5">
      <c r="A28" s="70"/>
      <c r="B28" s="69" t="s">
        <v>91</v>
      </c>
      <c r="C28" s="70" t="s">
        <v>200</v>
      </c>
      <c r="D28" s="70" t="s">
        <v>206</v>
      </c>
      <c r="J28" s="6" t="s">
        <v>148</v>
      </c>
    </row>
    <row r="29" spans="1:13" ht="13.5">
      <c r="A29" s="70"/>
      <c r="B29" s="69" t="s">
        <v>94</v>
      </c>
      <c r="C29" s="70" t="s">
        <v>213</v>
      </c>
      <c r="D29" s="70" t="s">
        <v>218</v>
      </c>
      <c r="J29" s="6" t="s">
        <v>149</v>
      </c>
      <c r="M29" s="71"/>
    </row>
    <row r="30" spans="1:13" ht="13.5">
      <c r="A30" s="70"/>
      <c r="B30" s="69" t="s">
        <v>164</v>
      </c>
      <c r="C30" s="70" t="s">
        <v>214</v>
      </c>
      <c r="D30" s="70" t="s">
        <v>204</v>
      </c>
      <c r="J30" s="6" t="s">
        <v>150</v>
      </c>
      <c r="M30" s="71"/>
    </row>
    <row r="31" spans="1:13" ht="13.5">
      <c r="A31" s="70"/>
      <c r="B31" s="69" t="s">
        <v>165</v>
      </c>
      <c r="C31" s="70" t="s">
        <v>201</v>
      </c>
      <c r="D31" s="70" t="s">
        <v>204</v>
      </c>
      <c r="J31" s="6" t="s">
        <v>151</v>
      </c>
      <c r="M31" s="71"/>
    </row>
    <row r="32" spans="1:13" ht="13.5">
      <c r="A32" s="70"/>
      <c r="B32" s="69" t="s">
        <v>166</v>
      </c>
      <c r="C32" s="70" t="s">
        <v>219</v>
      </c>
      <c r="D32" s="70" t="s">
        <v>204</v>
      </c>
      <c r="J32" s="6" t="s">
        <v>152</v>
      </c>
      <c r="M32" s="72"/>
    </row>
    <row r="33" spans="1:10" ht="13.5">
      <c r="A33" s="70"/>
      <c r="B33" s="69"/>
      <c r="C33" s="70"/>
      <c r="D33" s="70"/>
      <c r="J33" s="6" t="s">
        <v>153</v>
      </c>
    </row>
    <row r="34" spans="1:10" ht="13.5">
      <c r="A34" s="70"/>
      <c r="B34" s="69">
        <v>808</v>
      </c>
      <c r="C34" s="70" t="s">
        <v>212</v>
      </c>
      <c r="D34" s="70" t="s">
        <v>205</v>
      </c>
      <c r="J34" s="6" t="s">
        <v>154</v>
      </c>
    </row>
    <row r="35" spans="2:10" ht="13.5">
      <c r="B35" s="31"/>
      <c r="C35" s="31"/>
      <c r="D35" s="31"/>
      <c r="J35" s="72">
        <v>531</v>
      </c>
    </row>
    <row r="36" spans="1:10" ht="13.5">
      <c r="A36" s="73" t="s">
        <v>234</v>
      </c>
      <c r="B36" s="74" t="s">
        <v>136</v>
      </c>
      <c r="C36" s="74" t="s">
        <v>179</v>
      </c>
      <c r="D36" s="74" t="s">
        <v>216</v>
      </c>
      <c r="J36" s="6" t="s">
        <v>161</v>
      </c>
    </row>
    <row r="37" spans="1:10" ht="13.5">
      <c r="A37" s="74"/>
      <c r="B37" s="74" t="s">
        <v>137</v>
      </c>
      <c r="C37" s="74" t="s">
        <v>182</v>
      </c>
      <c r="D37" s="74" t="s">
        <v>216</v>
      </c>
      <c r="J37" s="6" t="s">
        <v>162</v>
      </c>
    </row>
    <row r="38" spans="1:10" ht="13.5">
      <c r="A38" s="74"/>
      <c r="B38" s="74" t="s">
        <v>150</v>
      </c>
      <c r="C38" s="74" t="s">
        <v>193</v>
      </c>
      <c r="D38" s="74" t="s">
        <v>216</v>
      </c>
      <c r="J38" s="6" t="s">
        <v>163</v>
      </c>
    </row>
    <row r="39" spans="1:10" ht="13.5">
      <c r="A39" s="74"/>
      <c r="B39" s="74" t="s">
        <v>151</v>
      </c>
      <c r="C39" s="74" t="s">
        <v>194</v>
      </c>
      <c r="D39" s="74" t="s">
        <v>216</v>
      </c>
      <c r="J39" s="6" t="s">
        <v>165</v>
      </c>
    </row>
    <row r="40" ht="13.5">
      <c r="J40" s="6" t="s">
        <v>166</v>
      </c>
    </row>
    <row r="41" spans="1:11" ht="13.5">
      <c r="A41" s="74"/>
      <c r="B41" s="74" t="s">
        <v>90</v>
      </c>
      <c r="C41" s="74" t="s">
        <v>220</v>
      </c>
      <c r="D41" s="74" t="s">
        <v>100</v>
      </c>
      <c r="J41" s="6" t="s">
        <v>167</v>
      </c>
      <c r="K41" s="6" t="s">
        <v>235</v>
      </c>
    </row>
    <row r="42" spans="10:11" ht="13.5">
      <c r="J42" s="6" t="s">
        <v>168</v>
      </c>
      <c r="K42" s="6" t="s">
        <v>236</v>
      </c>
    </row>
    <row r="44" spans="1:4" ht="13.5">
      <c r="A44" s="18" t="s">
        <v>202</v>
      </c>
      <c r="C44" s="31"/>
      <c r="D44" s="31"/>
    </row>
    <row r="46" spans="2:4" ht="13.5">
      <c r="B46" s="75" t="s">
        <v>96</v>
      </c>
      <c r="C46" s="31" t="s">
        <v>239</v>
      </c>
      <c r="D46" s="31" t="s">
        <v>240</v>
      </c>
    </row>
    <row r="47" spans="2:4" ht="13.5">
      <c r="B47" s="75" t="s">
        <v>73</v>
      </c>
      <c r="C47" s="31" t="s">
        <v>180</v>
      </c>
      <c r="D47" s="31" t="s">
        <v>241</v>
      </c>
    </row>
    <row r="48" spans="2:4" ht="13.5">
      <c r="B48" s="75" t="s">
        <v>76</v>
      </c>
      <c r="C48" s="31" t="s">
        <v>183</v>
      </c>
      <c r="D48" s="31" t="s">
        <v>241</v>
      </c>
    </row>
    <row r="49" spans="2:4" ht="13.5">
      <c r="B49" s="75" t="s">
        <v>140</v>
      </c>
      <c r="C49" s="31" t="s">
        <v>185</v>
      </c>
      <c r="D49" s="31" t="s">
        <v>242</v>
      </c>
    </row>
    <row r="50" spans="2:4" ht="13.5">
      <c r="B50" s="75" t="s">
        <v>146</v>
      </c>
      <c r="C50" s="31" t="s">
        <v>191</v>
      </c>
      <c r="D50" s="31" t="s">
        <v>240</v>
      </c>
    </row>
    <row r="51" spans="2:4" ht="13.5">
      <c r="B51" s="75">
        <v>531</v>
      </c>
      <c r="C51" s="31" t="s">
        <v>243</v>
      </c>
      <c r="D51" s="31" t="s">
        <v>244</v>
      </c>
    </row>
    <row r="52" spans="2:4" ht="13.5">
      <c r="B52" s="75" t="s">
        <v>165</v>
      </c>
      <c r="C52" s="31" t="s">
        <v>201</v>
      </c>
      <c r="D52" s="31" t="s">
        <v>240</v>
      </c>
    </row>
    <row r="53" spans="2:4" ht="13.5">
      <c r="B53" s="75" t="s">
        <v>166</v>
      </c>
      <c r="C53" s="31" t="s">
        <v>245</v>
      </c>
      <c r="D53" s="31" t="s">
        <v>240</v>
      </c>
    </row>
  </sheetData>
  <sheetProtection/>
  <printOptions/>
  <pageMargins left="0.7" right="0.7" top="0.75" bottom="0.75" header="0.3" footer="0.3"/>
  <pageSetup horizontalDpi="600" verticalDpi="600" orientation="portrait" scale="99" r:id="rId1"/>
  <headerFooter alignWithMargins="0">
    <oddFooter>&amp;L&amp;Z&amp;F&amp;A</oddFooter>
  </headerFooter>
  <ignoredErrors>
    <ignoredError sqref="B4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 Schemick</dc:creator>
  <cp:keywords/>
  <dc:description/>
  <cp:lastModifiedBy>vhines</cp:lastModifiedBy>
  <cp:lastPrinted>2010-05-24T16:59:42Z</cp:lastPrinted>
  <dcterms:created xsi:type="dcterms:W3CDTF">2000-04-11T22:52:07Z</dcterms:created>
  <dcterms:modified xsi:type="dcterms:W3CDTF">2010-08-18T20:25:11Z</dcterms:modified>
  <cp:category/>
  <cp:version/>
  <cp:contentType/>
  <cp:contentStatus/>
</cp:coreProperties>
</file>